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8874.2024 - LIC SERVIÇOS MEDICOS HTO BAIXADA\PLANILHAS\"/>
    </mc:Choice>
  </mc:AlternateContent>
  <bookViews>
    <workbookView xWindow="0" yWindow="0" windowWidth="24000" windowHeight="9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'1'!$A$1:$J$35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31" l="1"/>
  <c r="F34" i="31"/>
  <c r="F33" i="31"/>
  <c r="I12" i="31"/>
  <c r="I11" i="31"/>
  <c r="E12" i="31"/>
  <c r="E11" i="31"/>
  <c r="D16" i="31" l="1"/>
  <c r="C16" i="31"/>
  <c r="C25" i="31"/>
  <c r="C24" i="31"/>
  <c r="C30" i="31" l="1"/>
  <c r="A30" i="31"/>
  <c r="C29" i="31"/>
  <c r="A29" i="31"/>
  <c r="C28" i="31"/>
  <c r="A28" i="31"/>
  <c r="C27" i="31"/>
  <c r="A27" i="31"/>
  <c r="C26" i="31"/>
  <c r="A26" i="31"/>
  <c r="A24" i="31"/>
  <c r="B19" i="31"/>
  <c r="G10" i="31"/>
  <c r="I10" i="31" s="1"/>
  <c r="J30" i="31" s="1"/>
  <c r="G9" i="31"/>
  <c r="I9" i="31" s="1"/>
  <c r="J29" i="31" s="1"/>
  <c r="G8" i="31"/>
  <c r="I28" i="31" s="1"/>
  <c r="G7" i="31"/>
  <c r="I27" i="31" s="1"/>
  <c r="G6" i="31"/>
  <c r="I6" i="31" s="1"/>
  <c r="J26" i="31" s="1"/>
  <c r="G4" i="31"/>
  <c r="I4" i="31" s="1"/>
  <c r="J24" i="31" l="1"/>
  <c r="I24" i="31"/>
  <c r="I29" i="31"/>
  <c r="I7" i="31"/>
  <c r="J27" i="31" s="1"/>
  <c r="I26" i="31"/>
  <c r="I30" i="31"/>
  <c r="C31" i="31"/>
  <c r="I8" i="31"/>
  <c r="J28" i="31" s="1"/>
  <c r="J31" i="31" l="1"/>
  <c r="F28" i="31" l="1"/>
  <c r="F24" i="31"/>
  <c r="F27" i="31"/>
  <c r="D18" i="31"/>
  <c r="C18" i="31" s="1"/>
  <c r="H16" i="31"/>
  <c r="D17" i="31"/>
  <c r="C17" i="31" s="1"/>
  <c r="H17" i="31"/>
  <c r="H18" i="31"/>
  <c r="F31" i="31"/>
  <c r="F30" i="31"/>
  <c r="F29" i="31"/>
  <c r="F26" i="31"/>
  <c r="C19" i="31" l="1"/>
  <c r="H19" i="31"/>
  <c r="G26" i="31" l="1"/>
  <c r="G27" i="31"/>
  <c r="G28" i="31"/>
  <c r="G30" i="31"/>
  <c r="G29" i="31"/>
  <c r="G24" i="31"/>
  <c r="H29" i="31"/>
  <c r="H24" i="31"/>
  <c r="H28" i="31"/>
  <c r="H27" i="31"/>
  <c r="H30" i="31"/>
  <c r="H26" i="31"/>
  <c r="D28" i="31" l="1"/>
  <c r="E28" i="31" s="1"/>
  <c r="D26" i="31"/>
  <c r="E26" i="31" s="1"/>
  <c r="D29" i="31"/>
  <c r="E29" i="31" s="1"/>
  <c r="D27" i="31"/>
  <c r="E27" i="31" s="1"/>
  <c r="D30" i="31"/>
  <c r="E30" i="31" s="1"/>
  <c r="D24" i="31"/>
  <c r="E24" i="31" s="1"/>
  <c r="E31" i="31" l="1"/>
  <c r="C20" i="27" l="1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19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<sst xmlns="http://schemas.openxmlformats.org/spreadsheetml/2006/main" count="1531" uniqueCount="286">
  <si>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</si>
  <si>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</si>
  <si>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</si>
  <si>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</si>
  <si>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</si>
  <si>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</si>
  <si>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</si>
  <si>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</si>
  <si>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</si>
  <si>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</si>
  <si>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</si>
  <si>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</si>
  <si>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</si>
  <si>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</si>
  <si>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</si>
  <si>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</si>
  <si>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</si>
  <si>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</si>
  <si>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</si>
  <si>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</si>
  <si>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</si>
  <si>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</si>
  <si>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</si>
  <si>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</si>
  <si>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</si>
  <si>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</si>
  <si>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</si>
  <si>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</si>
  <si>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</si>
  <si>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</si>
  <si>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</si>
  <si>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</si>
  <si>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</si>
  <si>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</si>
  <si>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</si>
  <si>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</si>
  <si>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</si>
  <si>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</si>
  <si>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</si>
  <si>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</si>
  <si>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</si>
  <si>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</si>
  <si>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</si>
  <si>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</si>
  <si>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</si>
  <si>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</si>
  <si>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</si>
  <si>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</si>
  <si>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</si>
  <si>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</si>
  <si>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</si>
  <si>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</si>
  <si>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</si>
  <si>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</si>
  <si>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</si>
  <si>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</si>
  <si>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</si>
  <si>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</si>
  <si>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</si>
  <si>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</si>
  <si>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</si>
  <si>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</si>
  <si>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</si>
  <si>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</si>
  <si>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</si>
  <si>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</si>
  <si>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</si>
  <si>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</si>
  <si>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</si>
  <si>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</si>
  <si>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</si>
  <si>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</si>
  <si>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</si>
  <si>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</si>
  <si>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</si>
  <si>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</si>
  <si>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</si>
  <si>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</si>
  <si>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</si>
  <si>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</si>
  <si>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</si>
  <si>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</si>
  <si>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</si>
  <si>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</si>
  <si>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</si>
  <si>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</si>
  <si>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</si>
  <si>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</si>
  <si>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</si>
  <si>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</si>
  <si>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</si>
  <si>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</si>
  <si>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</si>
  <si>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</si>
  <si>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</si>
  <si>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</si>
  <si>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</si>
  <si>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</si>
  <si>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</si>
  <si>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</si>
  <si>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</si>
  <si>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</si>
  <si>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</si>
  <si>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</si>
  <si>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</si>
  <si>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</si>
  <si>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</si>
  <si>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</si>
  <si>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</si>
  <si>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</si>
  <si>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</si>
  <si>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</si>
  <si>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</si>
  <si>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</si>
  <si>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</si>
  <si>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</si>
  <si>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</si>
  <si>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</si>
  <si>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</si>
  <si>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</si>
  <si>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</si>
  <si>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</si>
  <si>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</si>
  <si>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</si>
  <si>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</si>
  <si>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</si>
  <si>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</si>
  <si>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</si>
  <si>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</si>
  <si>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</si>
  <si>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</si>
  <si>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</si>
  <si>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</si>
  <si>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</si>
  <si>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</si>
  <si>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</si>
  <si>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</si>
  <si>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</si>
  <si>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</si>
  <si>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</si>
  <si>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</si>
  <si>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</si>
  <si>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</si>
  <si>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</si>
  <si>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</si>
  <si>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</si>
  <si>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</si>
  <si>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</si>
  <si>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</si>
  <si>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</si>
  <si>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</si>
  <si>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</si>
  <si>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</si>
  <si>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</si>
  <si>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</si>
  <si>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</si>
  <si>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</si>
  <si>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</si>
  <si>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</si>
  <si>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</si>
  <si>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</si>
  <si>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</si>
  <si>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</si>
  <si>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</si>
  <si>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</si>
  <si>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</si>
  <si>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</si>
  <si>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</si>
  <si>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</si>
  <si>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</si>
  <si>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</si>
  <si>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</si>
  <si>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</si>
  <si>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</si>
  <si>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</si>
  <si>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</si>
  <si>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</si>
  <si>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</si>
  <si>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</si>
  <si>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</si>
  <si>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</si>
  <si>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</si>
  <si>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</si>
  <si>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</si>
  <si>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</si>
  <si>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</si>
  <si>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</si>
  <si>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</si>
  <si>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</si>
  <si>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</si>
  <si>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</si>
  <si>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</si>
  <si>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</si>
  <si>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</si>
  <si>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</si>
  <si>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</si>
  <si>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</si>
  <si>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</si>
  <si>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</si>
  <si>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</si>
  <si>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</si>
  <si>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</si>
  <si>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</si>
  <si>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</si>
  <si>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</si>
  <si>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</si>
  <si>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</si>
  <si>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</si>
  <si>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</si>
  <si>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</si>
  <si>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</si>
  <si>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</si>
  <si>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</si>
  <si>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</si>
  <si>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</si>
  <si>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</si>
  <si>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</si>
  <si>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</si>
  <si>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</si>
  <si>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</si>
  <si>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</si>
  <si>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</si>
  <si>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</si>
  <si>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</si>
  <si>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</si>
  <si>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</si>
  <si>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</si>
  <si>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</si>
  <si>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</si>
  <si>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</si>
  <si>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</si>
  <si>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</si>
  <si>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</si>
  <si>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</si>
  <si>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</si>
  <si>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</si>
  <si>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</si>
  <si>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</si>
  <si>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</si>
  <si>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</si>
  <si>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</si>
  <si>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</si>
  <si>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</si>
  <si>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</si>
  <si>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</si>
  <si>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</si>
  <si>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</si>
  <si>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</si>
  <si>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</si>
  <si>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</si>
  <si>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</si>
  <si>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</si>
  <si>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</si>
  <si>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</si>
  <si>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</si>
  <si>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</si>
  <si>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</si>
  <si>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</si>
  <si>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</si>
  <si>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</si>
  <si>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</si>
  <si>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</si>
  <si>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</si>
  <si>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</si>
  <si>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</si>
  <si>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</si>
  <si>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</si>
  <si>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</si>
  <si>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</si>
  <si>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</si>
  <si>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</si>
  <si>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</si>
  <si>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</si>
  <si>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</si>
  <si>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</si>
  <si>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</si>
  <si>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</si>
  <si>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</si>
  <si>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</si>
  <si>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EXAMES ANGIOTOMOGRAFIA</t>
  </si>
  <si>
    <t>EXAMES TOMOGRAFIA COMPUTADORIZADA</t>
  </si>
  <si>
    <t>EXAMES ULTRASSONOGRAFIA</t>
  </si>
  <si>
    <t>EXAMES ECOCARDIOGRAFIA COM DOPPLER COLORIDO</t>
  </si>
  <si>
    <t>EXAMES ECOCARDIOGRAFIA COM DOPPLER VASCULAR</t>
  </si>
  <si>
    <t>MÉDICO COORDENADOR RADIOLOGIA</t>
  </si>
  <si>
    <t>LOTE 6 - SERVIÇOS MÉDICOS - SEI-080002/008874/2024 - RADIOLOGIA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</si>
</sst>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6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1" fontId="62" fillId="10" borderId="2" xfId="1" applyNumberFormat="1" applyFont="1" applyFill="1" applyBorder="1" applyAlignment="1" applyProtection="1">
      <alignment horizontal="center" vertical="center" wrapText="1"/>
    </xf>
    <xf numFmtId="177" fontId="62" fillId="10" borderId="2" xfId="0" applyNumberFormat="1" applyFont="1" applyFill="1" applyBorder="1" applyAlignment="1">
      <alignment horizontal="center" vertical="center"/>
    </xf>
    <xf numFmtId="177" fontId="62" fillId="10" borderId="25" xfId="0" applyNumberFormat="1" applyFont="1" applyFill="1" applyBorder="1" applyAlignment="1">
      <alignment horizontal="center" vertical="center"/>
    </xf>
    <xf numFmtId="10" fontId="62" fillId="10" borderId="24" xfId="0" applyNumberFormat="1" applyFont="1" applyFill="1" applyBorder="1" applyAlignment="1">
      <alignment horizontal="center" vertical="center"/>
    </xf>
    <xf numFmtId="177" fontId="62" fillId="10" borderId="2" xfId="1" applyNumberFormat="1" applyFont="1" applyFill="1" applyBorder="1" applyAlignment="1" applyProtection="1">
      <alignment horizontal="center" vertical="center" wrapText="1"/>
    </xf>
    <xf numFmtId="177" fontId="62" fillId="10" borderId="25" xfId="1" applyNumberFormat="1" applyFont="1" applyFill="1" applyBorder="1" applyAlignment="1" applyProtection="1">
      <alignment horizontal="center" vertical="center" wrapText="1"/>
    </xf>
    <xf numFmtId="164" fontId="62" fillId="10" borderId="2" xfId="1" applyFont="1" applyFill="1" applyBorder="1" applyAlignment="1" applyProtection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25" xfId="0" applyFont="1" applyFill="1" applyBorder="1" applyAlignment="1">
      <alignment horizontal="center" vertical="center" wrapText="1"/>
    </xf>
    <xf numFmtId="0" fontId="62" fillId="10" borderId="24" xfId="0" applyFont="1" applyFill="1" applyBorder="1" applyAlignment="1">
      <alignment horizontal="center" vertical="center" wrapText="1"/>
    </xf>
    <xf numFmtId="164" fontId="62" fillId="10" borderId="25" xfId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10" borderId="26" xfId="0" applyFont="1" applyFill="1" applyBorder="1" applyAlignment="1">
      <alignment horizontal="center" vertical="center"/>
    </xf>
    <xf numFmtId="0" fontId="62" fillId="10" borderId="5" xfId="0" applyFont="1" applyFill="1" applyBorder="1" applyAlignment="1">
      <alignment horizontal="center" vertical="center"/>
    </xf>
    <xf numFmtId="0" fontId="62" fillId="10" borderId="4" xfId="0" applyFont="1" applyFill="1" applyBorder="1" applyAlignment="1">
      <alignment horizontal="center" vertical="center"/>
    </xf>
    <xf numFmtId="0" fontId="63" fillId="10" borderId="3" xfId="0" applyFont="1" applyFill="1" applyBorder="1" applyAlignment="1">
      <alignment horizontal="center" vertical="center"/>
    </xf>
    <xf numFmtId="0" fontId="63" fillId="10" borderId="4" xfId="0" applyFont="1" applyFill="1" applyBorder="1" applyAlignment="1">
      <alignment horizontal="center" vertical="center"/>
    </xf>
    <xf numFmtId="177" fontId="59" fillId="10" borderId="3" xfId="1" applyNumberFormat="1" applyFont="1" applyFill="1" applyBorder="1" applyAlignment="1" applyProtection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10" borderId="26" xfId="0" applyFont="1" applyFill="1" applyBorder="1" applyAlignment="1">
      <alignment horizontal="center" vertical="center" wrapText="1"/>
    </xf>
    <xf numFmtId="0" fontId="62" fillId="10" borderId="4" xfId="0" applyFont="1" applyFill="1" applyBorder="1" applyAlignment="1">
      <alignment horizontal="center" vertical="center" wrapText="1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10" borderId="24" xfId="0" applyFont="1" applyFill="1" applyBorder="1" applyAlignment="1">
      <alignment horizontal="center" vertical="center"/>
    </xf>
    <xf numFmtId="0" fontId="62" fillId="10" borderId="2" xfId="0" applyFont="1" applyFill="1" applyBorder="1" applyAlignment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10" borderId="3" xfId="1" applyFont="1" applyFill="1" applyBorder="1" applyAlignment="1" applyProtection="1">
      <alignment horizontal="center" vertical="center" wrapText="1"/>
    </xf>
    <xf numFmtId="164" fontId="62" fillId="10" borderId="4" xfId="1" applyFont="1" applyFill="1" applyBorder="1" applyAlignment="1" applyProtection="1">
      <alignment horizontal="center" vertical="center" wrapText="1"/>
    </xf>
    <xf numFmtId="0" fontId="62" fillId="10" borderId="3" xfId="1" applyNumberFormat="1" applyFont="1" applyFill="1" applyBorder="1" applyAlignment="1" applyProtection="1">
      <alignment horizontal="center" vertical="center" wrapText="1"/>
    </xf>
    <xf numFmtId="0" fontId="62" fillId="10" borderId="4" xfId="1" applyNumberFormat="1" applyFont="1" applyFill="1" applyBorder="1" applyAlignment="1" applyProtection="1">
      <alignment horizontal="center" vertical="center" wrapText="1"/>
    </xf>
    <xf numFmtId="164" fontId="62" fillId="10" borderId="41" xfId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95" t="s">
        <v>0</v>
      </c>
      <c r="B1" s="695"/>
      <c r="C1" s="695"/>
      <c r="D1" s="695"/>
      <c r="E1" s="695"/>
      <c r="F1" s="695"/>
      <c r="G1" s="695"/>
    </row>
    <row r="2" spans="1:12" s="4" customFormat="1" ht="21.75" customHeight="1" x14ac:dyDescent="0.25">
      <c r="A2" s="696" t="s">
        <v>1</v>
      </c>
      <c r="B2" s="696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7" t="s">
        <v>7</v>
      </c>
      <c r="B3" s="697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7"/>
      <c r="B4" s="697"/>
      <c r="C4" s="6"/>
      <c r="D4" s="6"/>
      <c r="E4" s="6"/>
      <c r="F4" s="6"/>
      <c r="G4" s="6"/>
    </row>
    <row r="5" spans="1:12" ht="12" customHeight="1" x14ac:dyDescent="0.25">
      <c r="A5" s="697" t="s">
        <v>8</v>
      </c>
      <c r="B5" s="697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93" t="s">
        <v>22</v>
      </c>
      <c r="B20" s="693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93" t="s">
        <v>23</v>
      </c>
      <c r="B21" s="693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94" t="s">
        <v>24</v>
      </c>
      <c r="B22" s="694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94" t="s">
        <v>26</v>
      </c>
      <c r="B23" s="694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95" t="s">
        <v>158</v>
      </c>
      <c r="B1" s="695"/>
      <c r="C1" s="695"/>
      <c r="D1" s="695"/>
      <c r="E1" s="695"/>
      <c r="F1" s="695"/>
      <c r="G1" s="695"/>
      <c r="H1" s="695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9" t="s">
        <v>34</v>
      </c>
      <c r="B4" s="699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9" t="s">
        <v>35</v>
      </c>
      <c r="B5" s="699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9" t="s">
        <v>159</v>
      </c>
      <c r="B6" s="699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700" t="s">
        <v>37</v>
      </c>
      <c r="B7" s="700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9"/>
      <c r="B11" s="699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9"/>
      <c r="B12" s="699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701" t="s">
        <v>8</v>
      </c>
      <c r="B14" s="701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700" t="s">
        <v>52</v>
      </c>
      <c r="B20" s="700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703"/>
      <c r="B22" s="703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701" t="s">
        <v>8</v>
      </c>
      <c r="B23" s="701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704" t="s">
        <v>58</v>
      </c>
      <c r="B39" s="70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705" t="s">
        <v>59</v>
      </c>
      <c r="B40" s="70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705" t="s">
        <v>60</v>
      </c>
      <c r="B41" s="70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702" t="s">
        <v>24</v>
      </c>
      <c r="B42" s="702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702" t="s">
        <v>26</v>
      </c>
      <c r="B43" s="702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702" t="s">
        <v>27</v>
      </c>
      <c r="B44" s="702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6" t="s">
        <v>0</v>
      </c>
      <c r="B1" s="706"/>
      <c r="C1" s="706"/>
      <c r="D1" s="706"/>
      <c r="E1" s="706"/>
      <c r="F1" s="706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9" t="s">
        <v>34</v>
      </c>
      <c r="B4" s="699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9" t="s">
        <v>35</v>
      </c>
      <c r="B5" s="699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9" t="s">
        <v>36</v>
      </c>
      <c r="B6" s="699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700" t="s">
        <v>37</v>
      </c>
      <c r="B7" s="700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9" t="s">
        <v>39</v>
      </c>
      <c r="B9" s="699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9" t="s">
        <v>40</v>
      </c>
      <c r="B10" s="699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9" t="s">
        <v>41</v>
      </c>
      <c r="B11" s="699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9" t="s">
        <v>42</v>
      </c>
      <c r="B12" s="699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700" t="s">
        <v>43</v>
      </c>
      <c r="B14" s="700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9" t="s">
        <v>39</v>
      </c>
      <c r="B16" s="699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9" t="s">
        <v>40</v>
      </c>
      <c r="B17" s="699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9" t="s">
        <v>41</v>
      </c>
      <c r="B18" s="699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9" t="s">
        <v>45</v>
      </c>
      <c r="B19" s="699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9" t="s">
        <v>46</v>
      </c>
      <c r="B20" s="699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9" t="s">
        <v>47</v>
      </c>
      <c r="B21" s="699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00" t="s">
        <v>48</v>
      </c>
      <c r="B22" s="700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700" t="s">
        <v>52</v>
      </c>
      <c r="B28" s="700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701" t="s">
        <v>148</v>
      </c>
      <c r="B30" s="701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703"/>
      <c r="B31" s="703"/>
      <c r="C31" s="49"/>
      <c r="D31" s="50"/>
      <c r="E31" s="51"/>
      <c r="F31" s="36"/>
      <c r="G31" s="36"/>
    </row>
    <row r="32" spans="1:11" ht="11.1" customHeight="1" x14ac:dyDescent="0.25">
      <c r="A32" s="701"/>
      <c r="B32" s="701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704" t="s">
        <v>58</v>
      </c>
      <c r="B48" s="70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5" t="s">
        <v>59</v>
      </c>
      <c r="B49" s="70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5" t="s">
        <v>60</v>
      </c>
      <c r="B50" s="70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02" t="s">
        <v>24</v>
      </c>
      <c r="B51" s="702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702" t="s">
        <v>26</v>
      </c>
      <c r="B52" s="702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702" t="s">
        <v>27</v>
      </c>
      <c r="B53" s="702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5" t="s">
        <v>149</v>
      </c>
      <c r="B1" s="695"/>
      <c r="C1" s="695"/>
      <c r="D1" s="695"/>
      <c r="E1" s="695"/>
      <c r="F1" s="695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9" t="s">
        <v>34</v>
      </c>
      <c r="B4" s="699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9" t="s">
        <v>35</v>
      </c>
      <c r="B5" s="699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9" t="s">
        <v>36</v>
      </c>
      <c r="B6" s="699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700" t="s">
        <v>37</v>
      </c>
      <c r="B7" s="700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9" t="s">
        <v>39</v>
      </c>
      <c r="B9" s="699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9" t="s">
        <v>40</v>
      </c>
      <c r="B10" s="699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9" t="s">
        <v>41</v>
      </c>
      <c r="B11" s="699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9" t="s">
        <v>42</v>
      </c>
      <c r="B12" s="699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700" t="s">
        <v>43</v>
      </c>
      <c r="B14" s="700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9" t="s">
        <v>39</v>
      </c>
      <c r="B16" s="699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9" t="s">
        <v>40</v>
      </c>
      <c r="B17" s="699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9" t="s">
        <v>41</v>
      </c>
      <c r="B18" s="699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9" t="s">
        <v>45</v>
      </c>
      <c r="B19" s="699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9" t="s">
        <v>46</v>
      </c>
      <c r="B20" s="699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9" t="s">
        <v>47</v>
      </c>
      <c r="B21" s="699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00" t="s">
        <v>48</v>
      </c>
      <c r="B22" s="700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700" t="s">
        <v>52</v>
      </c>
      <c r="B28" s="700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7" t="s">
        <v>53</v>
      </c>
      <c r="B30" s="708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703"/>
      <c r="B31" s="703"/>
      <c r="C31" s="49"/>
      <c r="D31" s="50"/>
      <c r="E31" s="51"/>
      <c r="F31" s="36"/>
      <c r="G31" s="77"/>
    </row>
    <row r="32" spans="1:11" ht="14.1" customHeight="1" x14ac:dyDescent="0.25">
      <c r="A32" s="701" t="s">
        <v>8</v>
      </c>
      <c r="B32" s="701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704" t="s">
        <v>58</v>
      </c>
      <c r="B48" s="70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5" t="s">
        <v>59</v>
      </c>
      <c r="B49" s="70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5" t="s">
        <v>60</v>
      </c>
      <c r="B50" s="70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02" t="s">
        <v>24</v>
      </c>
      <c r="B51" s="702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702" t="s">
        <v>26</v>
      </c>
      <c r="B52" s="702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702" t="s">
        <v>27</v>
      </c>
      <c r="B53" s="702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5" t="s">
        <v>150</v>
      </c>
      <c r="B1" s="695"/>
      <c r="C1" s="695"/>
      <c r="D1" s="695"/>
      <c r="E1" s="695"/>
      <c r="F1" s="695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9" t="s">
        <v>39</v>
      </c>
      <c r="B4" s="699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9" t="s">
        <v>40</v>
      </c>
      <c r="B5" s="699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9" t="s">
        <v>41</v>
      </c>
      <c r="B6" s="699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9" t="s">
        <v>42</v>
      </c>
      <c r="B7" s="699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700" t="s">
        <v>43</v>
      </c>
      <c r="B8" s="700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9" t="s">
        <v>39</v>
      </c>
      <c r="B10" s="699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9" t="s">
        <v>40</v>
      </c>
      <c r="B11" s="699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9" t="s">
        <v>41</v>
      </c>
      <c r="B12" s="699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700" t="s">
        <v>48</v>
      </c>
      <c r="B13" s="700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00" t="s">
        <v>52</v>
      </c>
      <c r="B19" s="700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1" t="s">
        <v>148</v>
      </c>
      <c r="B21" s="701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703"/>
      <c r="B22" s="703"/>
      <c r="C22" s="49"/>
      <c r="D22" s="50"/>
      <c r="E22" s="51"/>
      <c r="F22" s="36"/>
      <c r="G22" s="77"/>
    </row>
    <row r="23" spans="1:11" ht="14.1" customHeight="1" x14ac:dyDescent="0.25">
      <c r="A23" s="701" t="s">
        <v>8</v>
      </c>
      <c r="B23" s="701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704" t="s">
        <v>58</v>
      </c>
      <c r="B39" s="70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705" t="s">
        <v>59</v>
      </c>
      <c r="B40" s="70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705" t="s">
        <v>60</v>
      </c>
      <c r="B41" s="70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702" t="s">
        <v>24</v>
      </c>
      <c r="B42" s="70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702" t="s">
        <v>26</v>
      </c>
      <c r="B43" s="702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702" t="s">
        <v>27</v>
      </c>
      <c r="B44" s="702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5" t="s">
        <v>152</v>
      </c>
      <c r="B1" s="695"/>
      <c r="C1" s="695"/>
      <c r="D1" s="695"/>
      <c r="E1" s="695"/>
      <c r="F1" s="695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9" t="s">
        <v>39</v>
      </c>
      <c r="B4" s="699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9" t="s">
        <v>40</v>
      </c>
      <c r="B5" s="699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9" t="s">
        <v>41</v>
      </c>
      <c r="B6" s="699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9" t="s">
        <v>42</v>
      </c>
      <c r="B7" s="699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700" t="s">
        <v>43</v>
      </c>
      <c r="B8" s="700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9" t="s">
        <v>39</v>
      </c>
      <c r="B10" s="699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9" t="s">
        <v>40</v>
      </c>
      <c r="B11" s="699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9" t="s">
        <v>41</v>
      </c>
      <c r="B12" s="699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700" t="s">
        <v>48</v>
      </c>
      <c r="B13" s="700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00" t="s">
        <v>52</v>
      </c>
      <c r="B19" s="700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9" t="s">
        <v>148</v>
      </c>
      <c r="B21" s="710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703"/>
      <c r="B22" s="703"/>
      <c r="C22" s="49"/>
      <c r="D22" s="50"/>
      <c r="E22" s="51"/>
      <c r="F22" s="36"/>
      <c r="G22" s="77"/>
    </row>
    <row r="23" spans="1:11" ht="14.1" hidden="1" customHeight="1" x14ac:dyDescent="0.25">
      <c r="A23" s="701" t="s">
        <v>8</v>
      </c>
      <c r="B23" s="701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704" t="s">
        <v>58</v>
      </c>
      <c r="B39" s="70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5" t="s">
        <v>59</v>
      </c>
      <c r="B40" s="70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5" t="s">
        <v>60</v>
      </c>
      <c r="B41" s="70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702" t="s">
        <v>24</v>
      </c>
      <c r="B42" s="70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702" t="s">
        <v>26</v>
      </c>
      <c r="B43" s="702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702" t="s">
        <v>27</v>
      </c>
      <c r="B44" s="702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5" t="s">
        <v>61</v>
      </c>
      <c r="B1" s="695"/>
      <c r="C1" s="695"/>
      <c r="D1" s="695"/>
      <c r="E1" s="695"/>
      <c r="F1" s="695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9" t="s">
        <v>39</v>
      </c>
      <c r="B4" s="699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9" t="s">
        <v>40</v>
      </c>
      <c r="B5" s="699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9" t="s">
        <v>41</v>
      </c>
      <c r="B6" s="699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9" t="s">
        <v>42</v>
      </c>
      <c r="B7" s="699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700" t="s">
        <v>43</v>
      </c>
      <c r="B8" s="700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9" t="s">
        <v>39</v>
      </c>
      <c r="B10" s="699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9" t="s">
        <v>40</v>
      </c>
      <c r="B11" s="699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9" t="s">
        <v>41</v>
      </c>
      <c r="B12" s="699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700" t="s">
        <v>48</v>
      </c>
      <c r="B13" s="700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00" t="s">
        <v>52</v>
      </c>
      <c r="B19" s="700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701" t="s">
        <v>148</v>
      </c>
      <c r="B21" s="701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703"/>
      <c r="B22" s="703"/>
      <c r="C22" s="49"/>
      <c r="D22" s="50"/>
      <c r="E22" s="51"/>
      <c r="F22" s="36"/>
      <c r="G22" s="77"/>
    </row>
    <row r="23" spans="1:11" ht="14.1" customHeight="1" x14ac:dyDescent="0.25">
      <c r="A23" s="701" t="s">
        <v>8</v>
      </c>
      <c r="B23" s="701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704" t="s">
        <v>58</v>
      </c>
      <c r="B39" s="70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5" t="s">
        <v>59</v>
      </c>
      <c r="B40" s="70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5" t="s">
        <v>60</v>
      </c>
      <c r="B41" s="70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702" t="s">
        <v>24</v>
      </c>
      <c r="B42" s="70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702" t="s">
        <v>26</v>
      </c>
      <c r="B43" s="702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702" t="s">
        <v>27</v>
      </c>
      <c r="B44" s="702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1" t="s">
        <v>62</v>
      </c>
      <c r="B1" s="711"/>
      <c r="C1" s="711"/>
      <c r="D1" s="711"/>
      <c r="E1" s="711"/>
      <c r="F1" s="711"/>
      <c r="G1" s="711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9" t="s">
        <v>34</v>
      </c>
      <c r="B4" s="69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9" t="s">
        <v>35</v>
      </c>
      <c r="B5" s="69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9" t="s">
        <v>36</v>
      </c>
      <c r="B6" s="69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0" t="s">
        <v>37</v>
      </c>
      <c r="B7" s="70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9" t="s">
        <v>68</v>
      </c>
      <c r="B9" s="699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9" t="s">
        <v>69</v>
      </c>
      <c r="B10" s="699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9" t="s">
        <v>70</v>
      </c>
      <c r="B11" s="699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9" t="s">
        <v>71</v>
      </c>
      <c r="B12" s="699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700" t="s">
        <v>72</v>
      </c>
      <c r="B14" s="700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9" t="s">
        <v>39</v>
      </c>
      <c r="B16" s="699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9" t="s">
        <v>40</v>
      </c>
      <c r="B17" s="699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9" t="s">
        <v>41</v>
      </c>
      <c r="B18" s="699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9" t="s">
        <v>45</v>
      </c>
      <c r="B19" s="699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9" t="s">
        <v>46</v>
      </c>
      <c r="B20" s="699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9" t="s">
        <v>47</v>
      </c>
      <c r="B21" s="699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700" t="s">
        <v>74</v>
      </c>
      <c r="B22" s="700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00" t="s">
        <v>52</v>
      </c>
      <c r="B28" s="70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01" t="s">
        <v>7</v>
      </c>
      <c r="B30" s="701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703"/>
      <c r="B31" s="703"/>
      <c r="C31" s="49"/>
      <c r="D31" s="50"/>
      <c r="E31" s="51"/>
      <c r="F31" s="51"/>
      <c r="G31" s="36"/>
    </row>
    <row r="32" spans="1:11" ht="14.1" customHeight="1" x14ac:dyDescent="0.25">
      <c r="A32" s="701" t="s">
        <v>8</v>
      </c>
      <c r="B32" s="701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704" t="s">
        <v>58</v>
      </c>
      <c r="B48" s="70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705" t="s">
        <v>59</v>
      </c>
      <c r="B49" s="70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705" t="s">
        <v>60</v>
      </c>
      <c r="B50" s="70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702" t="s">
        <v>24</v>
      </c>
      <c r="B51" s="70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702" t="s">
        <v>26</v>
      </c>
      <c r="B52" s="702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702" t="s">
        <v>27</v>
      </c>
      <c r="B53" s="702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1" t="s">
        <v>76</v>
      </c>
      <c r="B1" s="711"/>
      <c r="C1" s="711"/>
      <c r="D1" s="711"/>
      <c r="E1" s="711"/>
      <c r="F1" s="711"/>
      <c r="G1" s="711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9" t="s">
        <v>34</v>
      </c>
      <c r="B4" s="69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9" t="s">
        <v>35</v>
      </c>
      <c r="B5" s="69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9" t="s">
        <v>36</v>
      </c>
      <c r="B6" s="69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0" t="s">
        <v>37</v>
      </c>
      <c r="B7" s="70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9" t="s">
        <v>68</v>
      </c>
      <c r="B9" s="699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9" t="s">
        <v>69</v>
      </c>
      <c r="B10" s="699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9" t="s">
        <v>70</v>
      </c>
      <c r="B11" s="699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9" t="s">
        <v>71</v>
      </c>
      <c r="B12" s="699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700" t="s">
        <v>72</v>
      </c>
      <c r="B14" s="700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9" t="s">
        <v>39</v>
      </c>
      <c r="B16" s="699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9" t="s">
        <v>40</v>
      </c>
      <c r="B17" s="699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9" t="s">
        <v>41</v>
      </c>
      <c r="B18" s="699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9" t="s">
        <v>45</v>
      </c>
      <c r="B19" s="699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9" t="s">
        <v>46</v>
      </c>
      <c r="B20" s="699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9" t="s">
        <v>47</v>
      </c>
      <c r="B21" s="699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700" t="s">
        <v>74</v>
      </c>
      <c r="B22" s="700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700" t="s">
        <v>52</v>
      </c>
      <c r="B28" s="70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701" t="s">
        <v>7</v>
      </c>
      <c r="B30" s="701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703"/>
      <c r="B31" s="703"/>
      <c r="C31" s="49"/>
      <c r="D31" s="50"/>
      <c r="E31" s="51"/>
      <c r="F31" s="51"/>
      <c r="G31" s="36"/>
    </row>
    <row r="32" spans="1:11" ht="11.1" customHeight="1" x14ac:dyDescent="0.25">
      <c r="A32" s="701" t="s">
        <v>8</v>
      </c>
      <c r="B32" s="701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704" t="s">
        <v>58</v>
      </c>
      <c r="B48" s="704"/>
      <c r="C48" s="54"/>
      <c r="D48" s="67">
        <v>600000</v>
      </c>
      <c r="E48" s="56"/>
      <c r="F48" s="56"/>
    </row>
    <row r="49" spans="1:11" ht="14.1" hidden="1" customHeight="1" x14ac:dyDescent="0.25">
      <c r="A49" s="705" t="s">
        <v>59</v>
      </c>
      <c r="B49" s="70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705" t="s">
        <v>60</v>
      </c>
      <c r="B50" s="70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702" t="s">
        <v>24</v>
      </c>
      <c r="B51" s="70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702" t="s">
        <v>26</v>
      </c>
      <c r="B52" s="702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702" t="s">
        <v>27</v>
      </c>
      <c r="B53" s="702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1" t="s">
        <v>78</v>
      </c>
      <c r="B1" s="711"/>
      <c r="C1" s="711"/>
      <c r="D1" s="711"/>
      <c r="E1" s="711"/>
      <c r="F1" s="711"/>
      <c r="G1" s="711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9" t="s">
        <v>34</v>
      </c>
      <c r="B4" s="69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9" t="s">
        <v>35</v>
      </c>
      <c r="B5" s="69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9" t="s">
        <v>36</v>
      </c>
      <c r="B6" s="69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0" t="s">
        <v>37</v>
      </c>
      <c r="B7" s="70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9" t="s">
        <v>79</v>
      </c>
      <c r="B9" s="699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9" t="s">
        <v>80</v>
      </c>
      <c r="B10" s="699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9" t="s">
        <v>81</v>
      </c>
      <c r="B11" s="699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9" t="s">
        <v>82</v>
      </c>
      <c r="B12" s="699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9" t="s">
        <v>82</v>
      </c>
      <c r="B13" s="699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9" t="s">
        <v>83</v>
      </c>
      <c r="B14" s="699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9" t="s">
        <v>84</v>
      </c>
      <c r="B15" s="699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9" t="s">
        <v>85</v>
      </c>
      <c r="B16" s="699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700" t="s">
        <v>72</v>
      </c>
      <c r="B17" s="700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9" t="s">
        <v>39</v>
      </c>
      <c r="B19" s="699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9" t="s">
        <v>40</v>
      </c>
      <c r="B20" s="699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9" t="s">
        <v>41</v>
      </c>
      <c r="B21" s="699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9" t="s">
        <v>45</v>
      </c>
      <c r="B22" s="699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9" t="s">
        <v>46</v>
      </c>
      <c r="B23" s="699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9" t="s">
        <v>47</v>
      </c>
      <c r="B24" s="699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700" t="s">
        <v>74</v>
      </c>
      <c r="B25" s="700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700" t="s">
        <v>52</v>
      </c>
      <c r="B31" s="700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701" t="s">
        <v>7</v>
      </c>
      <c r="B33" s="701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703"/>
      <c r="B34" s="703"/>
      <c r="C34" s="49"/>
      <c r="D34" s="50"/>
      <c r="E34" s="51"/>
      <c r="F34" s="51"/>
      <c r="G34" s="36"/>
    </row>
    <row r="35" spans="1:11" ht="14.1" customHeight="1" x14ac:dyDescent="0.25">
      <c r="A35" s="701" t="s">
        <v>8</v>
      </c>
      <c r="B35" s="701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704" t="s">
        <v>58</v>
      </c>
      <c r="B51" s="70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705" t="s">
        <v>59</v>
      </c>
      <c r="B52" s="70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705" t="s">
        <v>60</v>
      </c>
      <c r="B53" s="70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702" t="s">
        <v>24</v>
      </c>
      <c r="B54" s="702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702" t="s">
        <v>26</v>
      </c>
      <c r="B55" s="702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702" t="s">
        <v>27</v>
      </c>
      <c r="B56" s="702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95" t="s">
        <v>62</v>
      </c>
      <c r="B1" s="695"/>
      <c r="C1" s="695"/>
      <c r="D1" s="695"/>
      <c r="E1" s="695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9" t="s">
        <v>34</v>
      </c>
      <c r="B4" s="699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9" t="s">
        <v>35</v>
      </c>
      <c r="B5" s="699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9" t="s">
        <v>36</v>
      </c>
      <c r="B6" s="699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700" t="s">
        <v>37</v>
      </c>
      <c r="B7" s="700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9" t="s">
        <v>88</v>
      </c>
      <c r="B9" s="699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9" t="s">
        <v>89</v>
      </c>
      <c r="B10" s="699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9" t="s">
        <v>90</v>
      </c>
      <c r="B11" s="699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9" t="s">
        <v>91</v>
      </c>
      <c r="B12" s="699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700" t="s">
        <v>72</v>
      </c>
      <c r="B13" s="700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9" t="s">
        <v>92</v>
      </c>
      <c r="B15" s="699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9" t="s">
        <v>93</v>
      </c>
      <c r="B16" s="699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9" t="s">
        <v>94</v>
      </c>
      <c r="B17" s="699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9" t="s">
        <v>45</v>
      </c>
      <c r="B18" s="699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9" t="s">
        <v>46</v>
      </c>
      <c r="B19" s="699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9" t="s">
        <v>47</v>
      </c>
      <c r="B20" s="699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700" t="s">
        <v>74</v>
      </c>
      <c r="B21" s="700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700" t="s">
        <v>52</v>
      </c>
      <c r="B27" s="700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701" t="s">
        <v>7</v>
      </c>
      <c r="B29" s="701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703"/>
      <c r="B30" s="703"/>
      <c r="C30" s="50"/>
      <c r="D30" s="51"/>
      <c r="E30" s="51"/>
    </row>
    <row r="31" spans="1:10" ht="14.1" customHeight="1" x14ac:dyDescent="0.25">
      <c r="A31" s="701" t="s">
        <v>8</v>
      </c>
      <c r="B31" s="701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704" t="s">
        <v>58</v>
      </c>
      <c r="B47" s="704"/>
      <c r="C47" s="67">
        <f>E31+C38</f>
        <v>0</v>
      </c>
      <c r="D47" s="56"/>
      <c r="E47" s="56"/>
    </row>
    <row r="48" spans="1:6" ht="14.1" customHeight="1" x14ac:dyDescent="0.25">
      <c r="A48" s="705" t="s">
        <v>22</v>
      </c>
      <c r="B48" s="705"/>
      <c r="C48" s="51">
        <f>E31+D38</f>
        <v>0</v>
      </c>
      <c r="D48" s="56"/>
      <c r="E48" s="56"/>
    </row>
    <row r="49" spans="1:10" ht="14.1" customHeight="1" x14ac:dyDescent="0.25">
      <c r="A49" s="705" t="s">
        <v>60</v>
      </c>
      <c r="B49" s="705"/>
      <c r="C49" s="51">
        <f>C48/(1-B44)</f>
        <v>0</v>
      </c>
      <c r="D49" s="56"/>
      <c r="E49" s="56"/>
    </row>
    <row r="50" spans="1:10" s="72" customFormat="1" ht="14.1" customHeight="1" x14ac:dyDescent="0.25">
      <c r="A50" s="702" t="s">
        <v>24</v>
      </c>
      <c r="B50" s="702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702" t="s">
        <v>26</v>
      </c>
      <c r="B51" s="702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702" t="s">
        <v>27</v>
      </c>
      <c r="B52" s="702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95" t="s">
        <v>62</v>
      </c>
      <c r="B1" s="695"/>
      <c r="C1" s="695"/>
      <c r="D1" s="695"/>
      <c r="E1" s="695"/>
      <c r="F1" s="695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701" t="s">
        <v>7</v>
      </c>
      <c r="B3" s="701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703"/>
      <c r="B4" s="703"/>
      <c r="C4" s="51"/>
      <c r="D4" s="51"/>
      <c r="E4" s="51"/>
      <c r="F4" s="51"/>
    </row>
    <row r="5" spans="1:11" ht="9" customHeight="1" x14ac:dyDescent="0.25">
      <c r="A5" s="701" t="s">
        <v>8</v>
      </c>
      <c r="B5" s="701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705" t="s">
        <v>22</v>
      </c>
      <c r="B22" s="70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705" t="s">
        <v>60</v>
      </c>
      <c r="B23" s="70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702" t="s">
        <v>24</v>
      </c>
      <c r="B24" s="702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702" t="s">
        <v>26</v>
      </c>
      <c r="B25" s="702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702" t="s">
        <v>27</v>
      </c>
      <c r="B26" s="702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95" t="s">
        <v>97</v>
      </c>
      <c r="B1" s="695"/>
      <c r="C1" s="695"/>
      <c r="D1" s="695"/>
      <c r="E1" s="695"/>
      <c r="F1" s="695"/>
      <c r="G1" s="695"/>
    </row>
    <row r="2" spans="1:12" s="94" customFormat="1" ht="18.75" customHeight="1" x14ac:dyDescent="0.25">
      <c r="A2" s="696" t="s">
        <v>1</v>
      </c>
      <c r="B2" s="696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13" t="s">
        <v>100</v>
      </c>
      <c r="B3" s="713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13" t="s">
        <v>8</v>
      </c>
      <c r="B8" s="713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14" t="s">
        <v>22</v>
      </c>
      <c r="B25" s="714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12" t="s">
        <v>60</v>
      </c>
      <c r="B26" s="712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94" t="s">
        <v>24</v>
      </c>
      <c r="B27" s="694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94" t="s">
        <v>26</v>
      </c>
      <c r="B28" s="694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94" t="s">
        <v>27</v>
      </c>
      <c r="B29" s="694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15" t="s">
        <v>134</v>
      </c>
      <c r="B37" s="715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1" t="s">
        <v>62</v>
      </c>
      <c r="B1" s="711"/>
      <c r="C1" s="711"/>
      <c r="D1" s="711"/>
      <c r="E1" s="711"/>
      <c r="F1" s="711"/>
      <c r="G1" s="711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9" t="s">
        <v>34</v>
      </c>
      <c r="B4" s="69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9" t="s">
        <v>35</v>
      </c>
      <c r="B5" s="69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9" t="s">
        <v>36</v>
      </c>
      <c r="B6" s="69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0" t="s">
        <v>37</v>
      </c>
      <c r="B7" s="70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9" t="s">
        <v>135</v>
      </c>
      <c r="B9" s="699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9" t="s">
        <v>136</v>
      </c>
      <c r="B10" s="699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9" t="s">
        <v>137</v>
      </c>
      <c r="B11" s="699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9" t="s">
        <v>138</v>
      </c>
      <c r="B12" s="699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700" t="s">
        <v>72</v>
      </c>
      <c r="B14" s="700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9" t="s">
        <v>140</v>
      </c>
      <c r="B16" s="699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9" t="s">
        <v>141</v>
      </c>
      <c r="B17" s="699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9" t="s">
        <v>139</v>
      </c>
      <c r="B18" s="699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9" t="s">
        <v>45</v>
      </c>
      <c r="B19" s="699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9" t="s">
        <v>46</v>
      </c>
      <c r="B20" s="699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9" t="s">
        <v>47</v>
      </c>
      <c r="B21" s="699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700" t="s">
        <v>74</v>
      </c>
      <c r="B22" s="700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00" t="s">
        <v>52</v>
      </c>
      <c r="B28" s="70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01" t="s">
        <v>7</v>
      </c>
      <c r="B30" s="701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703"/>
      <c r="B31" s="703"/>
      <c r="C31" s="49"/>
      <c r="D31" s="50"/>
      <c r="E31" s="51"/>
      <c r="F31" s="51"/>
      <c r="G31" s="36"/>
    </row>
    <row r="32" spans="1:11" ht="14.1" customHeight="1" x14ac:dyDescent="0.25">
      <c r="A32" s="701" t="s">
        <v>8</v>
      </c>
      <c r="B32" s="701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704" t="s">
        <v>17</v>
      </c>
      <c r="B48" s="70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705" t="s">
        <v>59</v>
      </c>
      <c r="B49" s="70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705" t="s">
        <v>60</v>
      </c>
      <c r="B50" s="70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702" t="s">
        <v>24</v>
      </c>
      <c r="B51" s="702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702" t="s">
        <v>26</v>
      </c>
      <c r="B52" s="702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702" t="s">
        <v>27</v>
      </c>
      <c r="B53" s="702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A2" sqref="A2:J2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54" t="s">
        <v>285</v>
      </c>
      <c r="B1" s="755"/>
      <c r="C1" s="755"/>
      <c r="D1" s="755"/>
      <c r="E1" s="755"/>
      <c r="F1" s="755"/>
      <c r="G1" s="755"/>
      <c r="H1" s="755"/>
      <c r="I1" s="755"/>
      <c r="J1" s="756"/>
    </row>
    <row r="2" spans="1:11" ht="12.75" x14ac:dyDescent="0.2">
      <c r="A2" s="780" t="s">
        <v>255</v>
      </c>
      <c r="B2" s="781"/>
      <c r="C2" s="781"/>
      <c r="D2" s="781"/>
      <c r="E2" s="781"/>
      <c r="F2" s="781"/>
      <c r="G2" s="781"/>
      <c r="H2" s="781"/>
      <c r="I2" s="781"/>
      <c r="J2" s="782"/>
    </row>
    <row r="3" spans="1:11" ht="15" customHeight="1" x14ac:dyDescent="0.2">
      <c r="A3" s="757" t="s">
        <v>166</v>
      </c>
      <c r="B3" s="758"/>
      <c r="C3" s="758"/>
      <c r="D3" s="758"/>
      <c r="E3" s="783" t="s">
        <v>29</v>
      </c>
      <c r="F3" s="784"/>
      <c r="G3" s="785" t="s">
        <v>263</v>
      </c>
      <c r="H3" s="786"/>
      <c r="I3" s="783" t="s">
        <v>264</v>
      </c>
      <c r="J3" s="787"/>
    </row>
    <row r="4" spans="1:11" ht="15" customHeight="1" x14ac:dyDescent="0.2">
      <c r="A4" s="778" t="s">
        <v>284</v>
      </c>
      <c r="B4" s="779"/>
      <c r="C4" s="779"/>
      <c r="D4" s="779"/>
      <c r="E4" s="774">
        <v>129</v>
      </c>
      <c r="F4" s="775"/>
      <c r="G4" s="659">
        <f>ROUND(H4,2)</f>
        <v>0</v>
      </c>
      <c r="H4" s="658">
        <v>0</v>
      </c>
      <c r="I4" s="776">
        <f>E4*G4</f>
        <v>0</v>
      </c>
      <c r="J4" s="777"/>
    </row>
    <row r="5" spans="1:11" ht="15" customHeight="1" x14ac:dyDescent="0.2">
      <c r="A5" s="722" t="s">
        <v>1</v>
      </c>
      <c r="B5" s="723"/>
      <c r="C5" s="723"/>
      <c r="D5" s="724"/>
      <c r="E5" s="725" t="s">
        <v>108</v>
      </c>
      <c r="F5" s="726"/>
      <c r="G5" s="727"/>
      <c r="H5" s="728"/>
      <c r="I5" s="728"/>
      <c r="J5" s="729"/>
    </row>
    <row r="6" spans="1:11" ht="15" customHeight="1" x14ac:dyDescent="0.2">
      <c r="A6" s="771" t="s">
        <v>279</v>
      </c>
      <c r="B6" s="772"/>
      <c r="C6" s="772"/>
      <c r="D6" s="773"/>
      <c r="E6" s="774">
        <v>150</v>
      </c>
      <c r="F6" s="775"/>
      <c r="G6" s="659">
        <f t="shared" ref="G6:G10" si="0">ROUND(H6,2)</f>
        <v>0</v>
      </c>
      <c r="H6" s="658">
        <v>0</v>
      </c>
      <c r="I6" s="776">
        <f>E6*G6</f>
        <v>0</v>
      </c>
      <c r="J6" s="777"/>
    </row>
    <row r="7" spans="1:11" ht="15" customHeight="1" x14ac:dyDescent="0.2">
      <c r="A7" s="771" t="s">
        <v>280</v>
      </c>
      <c r="B7" s="772"/>
      <c r="C7" s="772"/>
      <c r="D7" s="773"/>
      <c r="E7" s="774">
        <v>800</v>
      </c>
      <c r="F7" s="775"/>
      <c r="G7" s="659">
        <f t="shared" si="0"/>
        <v>0</v>
      </c>
      <c r="H7" s="658">
        <v>0</v>
      </c>
      <c r="I7" s="776">
        <f>E7*G7</f>
        <v>0</v>
      </c>
      <c r="J7" s="777"/>
    </row>
    <row r="8" spans="1:11" ht="15" customHeight="1" x14ac:dyDescent="0.2">
      <c r="A8" s="771" t="s">
        <v>281</v>
      </c>
      <c r="B8" s="772"/>
      <c r="C8" s="772"/>
      <c r="D8" s="773"/>
      <c r="E8" s="774">
        <v>800</v>
      </c>
      <c r="F8" s="775"/>
      <c r="G8" s="659">
        <f t="shared" si="0"/>
        <v>0</v>
      </c>
      <c r="H8" s="658">
        <v>0</v>
      </c>
      <c r="I8" s="776">
        <f t="shared" ref="I8:I10" si="1">E8*G8</f>
        <v>0</v>
      </c>
      <c r="J8" s="777"/>
    </row>
    <row r="9" spans="1:11" ht="15" customHeight="1" x14ac:dyDescent="0.2">
      <c r="A9" s="778" t="s">
        <v>282</v>
      </c>
      <c r="B9" s="779"/>
      <c r="C9" s="779"/>
      <c r="D9" s="779"/>
      <c r="E9" s="774">
        <v>400</v>
      </c>
      <c r="F9" s="775"/>
      <c r="G9" s="659">
        <f t="shared" si="0"/>
        <v>0</v>
      </c>
      <c r="H9" s="658">
        <v>0</v>
      </c>
      <c r="I9" s="776">
        <f t="shared" si="1"/>
        <v>0</v>
      </c>
      <c r="J9" s="777"/>
    </row>
    <row r="10" spans="1:11" ht="15" customHeight="1" x14ac:dyDescent="0.2">
      <c r="A10" s="778" t="s">
        <v>283</v>
      </c>
      <c r="B10" s="779"/>
      <c r="C10" s="779"/>
      <c r="D10" s="779"/>
      <c r="E10" s="774">
        <v>500</v>
      </c>
      <c r="F10" s="775"/>
      <c r="G10" s="659">
        <f t="shared" si="0"/>
        <v>0</v>
      </c>
      <c r="H10" s="658">
        <v>0</v>
      </c>
      <c r="I10" s="776">
        <f t="shared" si="1"/>
        <v>0</v>
      </c>
      <c r="J10" s="777"/>
    </row>
    <row r="11" spans="1:11" ht="15" customHeight="1" x14ac:dyDescent="0.2">
      <c r="A11" s="759" t="s">
        <v>256</v>
      </c>
      <c r="B11" s="760"/>
      <c r="C11" s="760"/>
      <c r="D11" s="760"/>
      <c r="E11" s="761">
        <f>SUM(E4:F10)</f>
        <v>2779</v>
      </c>
      <c r="F11" s="762"/>
      <c r="G11" s="660"/>
      <c r="H11" s="763" t="s">
        <v>275</v>
      </c>
      <c r="I11" s="728">
        <f>SUM(I4:J10)</f>
        <v>0</v>
      </c>
      <c r="J11" s="729"/>
    </row>
    <row r="12" spans="1:11" ht="15" customHeight="1" thickBot="1" x14ac:dyDescent="0.25">
      <c r="A12" s="765" t="s">
        <v>277</v>
      </c>
      <c r="B12" s="766"/>
      <c r="C12" s="766"/>
      <c r="D12" s="766"/>
      <c r="E12" s="767">
        <f>E11*12</f>
        <v>33348</v>
      </c>
      <c r="F12" s="768"/>
      <c r="G12" s="660"/>
      <c r="H12" s="764"/>
      <c r="I12" s="769">
        <f>I11*12</f>
        <v>0</v>
      </c>
      <c r="J12" s="770"/>
      <c r="K12" s="681"/>
    </row>
    <row r="13" spans="1:11" ht="12" thickBot="1" x14ac:dyDescent="0.25">
      <c r="A13" s="617"/>
      <c r="B13" s="618"/>
      <c r="C13" s="619"/>
      <c r="D13" s="620"/>
      <c r="E13" s="621"/>
      <c r="F13" s="671"/>
      <c r="G13" s="671"/>
      <c r="H13" s="671"/>
      <c r="I13" s="622"/>
      <c r="J13" s="672"/>
    </row>
    <row r="14" spans="1:11" ht="12.75" x14ac:dyDescent="0.2">
      <c r="A14" s="744" t="s">
        <v>265</v>
      </c>
      <c r="B14" s="745"/>
      <c r="C14" s="748" t="s">
        <v>262</v>
      </c>
      <c r="D14" s="749"/>
      <c r="F14" s="750" t="s">
        <v>266</v>
      </c>
      <c r="G14" s="623" t="s">
        <v>261</v>
      </c>
      <c r="H14" s="752" t="s">
        <v>254</v>
      </c>
      <c r="I14" s="738"/>
      <c r="J14" s="739"/>
    </row>
    <row r="15" spans="1:11" ht="12.75" x14ac:dyDescent="0.2">
      <c r="A15" s="746"/>
      <c r="B15" s="747"/>
      <c r="C15" s="656"/>
      <c r="D15" s="676" t="s">
        <v>275</v>
      </c>
      <c r="F15" s="751"/>
      <c r="G15" s="657" t="s">
        <v>275</v>
      </c>
      <c r="H15" s="753"/>
      <c r="I15" s="671"/>
      <c r="J15" s="672"/>
    </row>
    <row r="16" spans="1:11" s="679" customFormat="1" ht="20.100000000000001" customHeight="1" x14ac:dyDescent="0.2">
      <c r="A16" s="624" t="s">
        <v>259</v>
      </c>
      <c r="B16" s="675">
        <v>0</v>
      </c>
      <c r="C16" s="677">
        <f>ROUND(D16,2)</f>
        <v>0</v>
      </c>
      <c r="D16" s="678">
        <f>I11*B16</f>
        <v>0</v>
      </c>
      <c r="F16" s="673" t="s">
        <v>19</v>
      </c>
      <c r="G16" s="626">
        <v>6.4999999999999997E-3</v>
      </c>
      <c r="H16" s="680">
        <f>$I$11*G16</f>
        <v>0</v>
      </c>
      <c r="I16" s="622"/>
      <c r="J16" s="674"/>
    </row>
    <row r="17" spans="1:10" s="679" customFormat="1" ht="20.100000000000001" customHeight="1" x14ac:dyDescent="0.2">
      <c r="A17" s="624" t="s">
        <v>15</v>
      </c>
      <c r="B17" s="675">
        <v>0</v>
      </c>
      <c r="C17" s="677">
        <f>ROUND(D17,2)</f>
        <v>0</v>
      </c>
      <c r="D17" s="678">
        <f>I11*B17</f>
        <v>0</v>
      </c>
      <c r="F17" s="673" t="s">
        <v>20</v>
      </c>
      <c r="G17" s="626">
        <v>0.03</v>
      </c>
      <c r="H17" s="680">
        <f>$I$11*G17</f>
        <v>0</v>
      </c>
      <c r="I17" s="622"/>
      <c r="J17" s="655"/>
    </row>
    <row r="18" spans="1:10" s="679" customFormat="1" ht="20.100000000000001" customHeight="1" x14ac:dyDescent="0.2">
      <c r="A18" s="624" t="s">
        <v>55</v>
      </c>
      <c r="B18" s="675">
        <v>0</v>
      </c>
      <c r="C18" s="677">
        <f>ROUND(D18,2)</f>
        <v>0</v>
      </c>
      <c r="D18" s="678">
        <f>I11*B18</f>
        <v>0</v>
      </c>
      <c r="F18" s="673" t="s">
        <v>21</v>
      </c>
      <c r="G18" s="626">
        <v>0.05</v>
      </c>
      <c r="H18" s="680">
        <f t="shared" ref="H18" si="2">$I$11*G18</f>
        <v>0</v>
      </c>
      <c r="I18" s="622"/>
      <c r="J18" s="674"/>
    </row>
    <row r="19" spans="1:10" s="631" customFormat="1" ht="15.75" customHeight="1" thickBot="1" x14ac:dyDescent="0.25">
      <c r="A19" s="670" t="s">
        <v>260</v>
      </c>
      <c r="B19" s="628">
        <f>SUM(B16:B18)</f>
        <v>0</v>
      </c>
      <c r="C19" s="740">
        <f>SUM(C16:C18)</f>
        <v>0</v>
      </c>
      <c r="D19" s="741"/>
      <c r="F19" s="627" t="s">
        <v>17</v>
      </c>
      <c r="G19" s="628">
        <f ca="1">SUM(G16:G19)</f>
        <v>8.6499999999999994E-2</v>
      </c>
      <c r="H19" s="629">
        <f>SUM(H16:H18)</f>
        <v>0</v>
      </c>
      <c r="I19" s="653"/>
      <c r="J19" s="630"/>
    </row>
    <row r="20" spans="1:10" x14ac:dyDescent="0.2">
      <c r="A20" s="617"/>
      <c r="B20" s="618"/>
      <c r="C20" s="621"/>
      <c r="D20" s="620"/>
      <c r="E20" s="621"/>
      <c r="F20" s="671"/>
      <c r="G20" s="671"/>
      <c r="H20" s="671"/>
      <c r="I20" s="671"/>
      <c r="J20" s="672"/>
    </row>
    <row r="21" spans="1:10" ht="12" thickBot="1" x14ac:dyDescent="0.25">
      <c r="A21" s="632"/>
      <c r="B21" s="671"/>
      <c r="C21" s="671"/>
      <c r="D21" s="671"/>
      <c r="E21" s="671"/>
      <c r="F21" s="671"/>
      <c r="G21" s="671"/>
      <c r="H21" s="671"/>
      <c r="I21" s="671"/>
      <c r="J21" s="672"/>
    </row>
    <row r="22" spans="1:10" ht="12.75" x14ac:dyDescent="0.2">
      <c r="A22" s="754" t="s">
        <v>267</v>
      </c>
      <c r="B22" s="755"/>
      <c r="C22" s="755"/>
      <c r="D22" s="755"/>
      <c r="E22" s="756"/>
      <c r="F22" s="754" t="s">
        <v>268</v>
      </c>
      <c r="G22" s="755"/>
      <c r="H22" s="755"/>
      <c r="I22" s="755"/>
      <c r="J22" s="756"/>
    </row>
    <row r="23" spans="1:10" ht="25.5" x14ac:dyDescent="0.2">
      <c r="A23" s="757" t="s">
        <v>28</v>
      </c>
      <c r="B23" s="758"/>
      <c r="C23" s="688" t="s">
        <v>29</v>
      </c>
      <c r="D23" s="689" t="s">
        <v>257</v>
      </c>
      <c r="E23" s="690" t="s">
        <v>258</v>
      </c>
      <c r="F23" s="691" t="s">
        <v>274</v>
      </c>
      <c r="G23" s="689" t="s">
        <v>271</v>
      </c>
      <c r="H23" s="689" t="s">
        <v>270</v>
      </c>
      <c r="I23" s="688" t="s">
        <v>273</v>
      </c>
      <c r="J23" s="692" t="s">
        <v>272</v>
      </c>
    </row>
    <row r="24" spans="1:10" ht="12.75" x14ac:dyDescent="0.2">
      <c r="A24" s="742" t="str">
        <f>A4</f>
        <v>MÉDICO COORDENADOR RADIOLOGIA</v>
      </c>
      <c r="B24" s="743"/>
      <c r="C24" s="661">
        <f>E4</f>
        <v>129</v>
      </c>
      <c r="D24" s="633">
        <f>IFERROR(I24-H24-G24,"0")</f>
        <v>0</v>
      </c>
      <c r="E24" s="662">
        <f>C24*D24</f>
        <v>0</v>
      </c>
      <c r="F24" s="665" t="str">
        <f>IFERROR(J24/$J$31,"0")</f>
        <v>0</v>
      </c>
      <c r="G24" s="633">
        <f>IFERROR(($C$19*F24)/C24,"0")</f>
        <v>0</v>
      </c>
      <c r="H24" s="633">
        <f>IFERROR(($H$19*F24)/C24,"0")</f>
        <v>0</v>
      </c>
      <c r="I24" s="634">
        <f>G4</f>
        <v>0</v>
      </c>
      <c r="J24" s="663">
        <f>I4</f>
        <v>0</v>
      </c>
    </row>
    <row r="25" spans="1:10" ht="12.75" x14ac:dyDescent="0.2">
      <c r="A25" s="730" t="s">
        <v>1</v>
      </c>
      <c r="B25" s="731"/>
      <c r="C25" s="682" t="str">
        <f>E5</f>
        <v>QUANTIDADE</v>
      </c>
      <c r="D25" s="683"/>
      <c r="E25" s="684"/>
      <c r="F25" s="685"/>
      <c r="G25" s="683"/>
      <c r="H25" s="683"/>
      <c r="I25" s="686"/>
      <c r="J25" s="687"/>
    </row>
    <row r="26" spans="1:10" ht="12.75" x14ac:dyDescent="0.2">
      <c r="A26" s="742" t="str">
        <f t="shared" ref="A26:A30" si="3">A6</f>
        <v>EXAMES ANGIOTOMOGRAFIA</v>
      </c>
      <c r="B26" s="743"/>
      <c r="C26" s="661">
        <f t="shared" ref="C26:C31" si="4">E6</f>
        <v>150</v>
      </c>
      <c r="D26" s="633">
        <f t="shared" ref="D26:D30" si="5">IFERROR(I26-H26-G26,"0")</f>
        <v>0</v>
      </c>
      <c r="E26" s="662">
        <f t="shared" ref="E26:E30" si="6">C26*D26</f>
        <v>0</v>
      </c>
      <c r="F26" s="665" t="str">
        <f t="shared" ref="F26:F31" si="7">IFERROR(J26/$J$31,"0")</f>
        <v>0</v>
      </c>
      <c r="G26" s="633">
        <f t="shared" ref="G26:G30" si="8">IFERROR(($C$19*F26)/C26,"0")</f>
        <v>0</v>
      </c>
      <c r="H26" s="633">
        <f t="shared" ref="H26:H30" si="9">IFERROR(($H$19*F26)/C26,"0")</f>
        <v>0</v>
      </c>
      <c r="I26" s="634">
        <f t="shared" ref="I26:I30" si="10">G6</f>
        <v>0</v>
      </c>
      <c r="J26" s="663">
        <f t="shared" ref="J26:J30" si="11">I6</f>
        <v>0</v>
      </c>
    </row>
    <row r="27" spans="1:10" ht="12.75" x14ac:dyDescent="0.2">
      <c r="A27" s="742" t="str">
        <f t="shared" si="3"/>
        <v>EXAMES TOMOGRAFIA COMPUTADORIZADA</v>
      </c>
      <c r="B27" s="743"/>
      <c r="C27" s="661">
        <f t="shared" si="4"/>
        <v>800</v>
      </c>
      <c r="D27" s="633">
        <f t="shared" si="5"/>
        <v>0</v>
      </c>
      <c r="E27" s="662">
        <f t="shared" si="6"/>
        <v>0</v>
      </c>
      <c r="F27" s="665" t="str">
        <f t="shared" si="7"/>
        <v>0</v>
      </c>
      <c r="G27" s="633">
        <f t="shared" si="8"/>
        <v>0</v>
      </c>
      <c r="H27" s="633">
        <f t="shared" si="9"/>
        <v>0</v>
      </c>
      <c r="I27" s="634">
        <f t="shared" si="10"/>
        <v>0</v>
      </c>
      <c r="J27" s="663">
        <f t="shared" si="11"/>
        <v>0</v>
      </c>
    </row>
    <row r="28" spans="1:10" ht="12.75" x14ac:dyDescent="0.2">
      <c r="A28" s="742" t="str">
        <f t="shared" si="3"/>
        <v>EXAMES ULTRASSONOGRAFIA</v>
      </c>
      <c r="B28" s="743"/>
      <c r="C28" s="661">
        <f t="shared" si="4"/>
        <v>800</v>
      </c>
      <c r="D28" s="633">
        <f t="shared" si="5"/>
        <v>0</v>
      </c>
      <c r="E28" s="662">
        <f t="shared" si="6"/>
        <v>0</v>
      </c>
      <c r="F28" s="665" t="str">
        <f t="shared" si="7"/>
        <v>0</v>
      </c>
      <c r="G28" s="633">
        <f t="shared" si="8"/>
        <v>0</v>
      </c>
      <c r="H28" s="633">
        <f t="shared" si="9"/>
        <v>0</v>
      </c>
      <c r="I28" s="634">
        <f t="shared" si="10"/>
        <v>0</v>
      </c>
      <c r="J28" s="663">
        <f t="shared" si="11"/>
        <v>0</v>
      </c>
    </row>
    <row r="29" spans="1:10" ht="12.75" x14ac:dyDescent="0.2">
      <c r="A29" s="742" t="str">
        <f t="shared" si="3"/>
        <v>EXAMES ECOCARDIOGRAFIA COM DOPPLER COLORIDO</v>
      </c>
      <c r="B29" s="743"/>
      <c r="C29" s="661">
        <f t="shared" si="4"/>
        <v>400</v>
      </c>
      <c r="D29" s="633">
        <f t="shared" si="5"/>
        <v>0</v>
      </c>
      <c r="E29" s="662">
        <f t="shared" si="6"/>
        <v>0</v>
      </c>
      <c r="F29" s="665" t="str">
        <f t="shared" si="7"/>
        <v>0</v>
      </c>
      <c r="G29" s="633">
        <f t="shared" si="8"/>
        <v>0</v>
      </c>
      <c r="H29" s="633">
        <f t="shared" si="9"/>
        <v>0</v>
      </c>
      <c r="I29" s="634">
        <f t="shared" si="10"/>
        <v>0</v>
      </c>
      <c r="J29" s="663">
        <f t="shared" si="11"/>
        <v>0</v>
      </c>
    </row>
    <row r="30" spans="1:10" ht="13.5" thickBot="1" x14ac:dyDescent="0.25">
      <c r="A30" s="742" t="str">
        <f t="shared" si="3"/>
        <v>EXAMES ECOCARDIOGRAFIA COM DOPPLER VASCULAR</v>
      </c>
      <c r="B30" s="743"/>
      <c r="C30" s="661">
        <f t="shared" si="4"/>
        <v>500</v>
      </c>
      <c r="D30" s="633">
        <f t="shared" si="5"/>
        <v>0</v>
      </c>
      <c r="E30" s="662">
        <f t="shared" si="6"/>
        <v>0</v>
      </c>
      <c r="F30" s="665" t="str">
        <f t="shared" si="7"/>
        <v>0</v>
      </c>
      <c r="G30" s="633">
        <f t="shared" si="8"/>
        <v>0</v>
      </c>
      <c r="H30" s="633">
        <f t="shared" si="9"/>
        <v>0</v>
      </c>
      <c r="I30" s="634">
        <f t="shared" si="10"/>
        <v>0</v>
      </c>
      <c r="J30" s="663">
        <f t="shared" si="11"/>
        <v>0</v>
      </c>
    </row>
    <row r="31" spans="1:10" ht="13.5" thickBot="1" x14ac:dyDescent="0.25">
      <c r="A31" s="720" t="s">
        <v>8</v>
      </c>
      <c r="B31" s="721"/>
      <c r="C31" s="635">
        <f t="shared" si="4"/>
        <v>2779</v>
      </c>
      <c r="D31" s="667"/>
      <c r="E31" s="636">
        <f>SUM(E24:E30)</f>
        <v>0</v>
      </c>
      <c r="F31" s="664" t="str">
        <f t="shared" si="7"/>
        <v>0</v>
      </c>
      <c r="G31" s="732"/>
      <c r="H31" s="733"/>
      <c r="I31" s="733"/>
      <c r="J31" s="669">
        <f>SUM(J24:J30)</f>
        <v>0</v>
      </c>
    </row>
    <row r="32" spans="1:10" ht="15.75" thickBot="1" x14ac:dyDescent="0.3">
      <c r="A32" s="637"/>
      <c r="B32" s="637"/>
      <c r="C32" s="638"/>
      <c r="D32" s="639"/>
      <c r="E32" s="639"/>
      <c r="F32" s="666"/>
      <c r="G32" s="640"/>
      <c r="H32" s="641"/>
      <c r="I32" s="641"/>
      <c r="J32" s="668"/>
    </row>
    <row r="33" spans="1:10" ht="16.5" customHeight="1" thickBot="1" x14ac:dyDescent="0.25">
      <c r="A33" s="637"/>
      <c r="B33" s="637"/>
      <c r="C33" s="734" t="s">
        <v>276</v>
      </c>
      <c r="D33" s="735"/>
      <c r="E33" s="735"/>
      <c r="F33" s="736">
        <f>(C19+H19+E31)-J31</f>
        <v>0</v>
      </c>
      <c r="G33" s="736"/>
      <c r="H33" s="737"/>
      <c r="I33" s="641"/>
      <c r="J33" s="641"/>
    </row>
    <row r="34" spans="1:10" ht="15.75" customHeight="1" x14ac:dyDescent="0.2">
      <c r="C34" s="734" t="s">
        <v>269</v>
      </c>
      <c r="D34" s="735"/>
      <c r="E34" s="735"/>
      <c r="F34" s="736">
        <f>C19+H19+E31</f>
        <v>0</v>
      </c>
      <c r="G34" s="736"/>
      <c r="H34" s="737"/>
      <c r="I34" s="654"/>
      <c r="J34" s="625"/>
    </row>
    <row r="35" spans="1:10" ht="15" customHeight="1" thickBot="1" x14ac:dyDescent="0.25">
      <c r="C35" s="716" t="s">
        <v>278</v>
      </c>
      <c r="D35" s="717"/>
      <c r="E35" s="717"/>
      <c r="F35" s="718">
        <f>F34*12</f>
        <v>0</v>
      </c>
      <c r="G35" s="718"/>
      <c r="H35" s="719"/>
      <c r="I35" s="625"/>
      <c r="J35" s="625"/>
    </row>
    <row r="36" spans="1:10" x14ac:dyDescent="0.2">
      <c r="F36" s="643"/>
      <c r="G36" s="644"/>
      <c r="H36" s="645"/>
    </row>
    <row r="37" spans="1:10" x14ac:dyDescent="0.2">
      <c r="F37" s="643"/>
      <c r="G37" s="644"/>
      <c r="H37" s="645"/>
    </row>
    <row r="38" spans="1:10" x14ac:dyDescent="0.2">
      <c r="F38" s="643"/>
      <c r="G38" s="644"/>
      <c r="H38" s="646"/>
    </row>
    <row r="39" spans="1:10" x14ac:dyDescent="0.2">
      <c r="A39" s="643"/>
      <c r="B39" s="647"/>
      <c r="C39" s="647"/>
      <c r="D39" s="647"/>
      <c r="E39" s="642"/>
      <c r="F39" s="643"/>
      <c r="G39" s="644"/>
      <c r="H39" s="648"/>
    </row>
    <row r="40" spans="1:10" x14ac:dyDescent="0.2">
      <c r="F40" s="642"/>
      <c r="G40" s="643"/>
      <c r="H40" s="642"/>
      <c r="I40" s="642"/>
      <c r="J40" s="642"/>
    </row>
    <row r="41" spans="1:10" x14ac:dyDescent="0.2">
      <c r="F41" s="642"/>
      <c r="G41" s="643"/>
      <c r="H41" s="642"/>
      <c r="I41" s="642"/>
      <c r="J41" s="642"/>
    </row>
    <row r="42" spans="1:10" x14ac:dyDescent="0.2">
      <c r="F42" s="642"/>
      <c r="G42" s="643"/>
      <c r="H42" s="642"/>
      <c r="I42" s="642"/>
      <c r="J42" s="642"/>
    </row>
    <row r="43" spans="1:10" x14ac:dyDescent="0.2">
      <c r="F43" s="642"/>
      <c r="G43" s="643"/>
      <c r="H43" s="642"/>
      <c r="I43" s="642"/>
      <c r="J43" s="649"/>
    </row>
    <row r="44" spans="1:10" x14ac:dyDescent="0.2">
      <c r="F44" s="642"/>
      <c r="G44" s="643"/>
      <c r="H44" s="642"/>
      <c r="I44" s="642"/>
      <c r="J44" s="649"/>
    </row>
    <row r="45" spans="1:10" x14ac:dyDescent="0.2">
      <c r="F45" s="650"/>
      <c r="G45" s="643"/>
      <c r="H45" s="651"/>
      <c r="I45" s="642"/>
      <c r="J45" s="642"/>
    </row>
    <row r="57" spans="6:6" x14ac:dyDescent="0.2">
      <c r="F57" s="652"/>
    </row>
  </sheetData>
  <sheetProtection selectLockedCells="1"/>
  <mergeCells count="58">
    <mergeCell ref="A4:D4"/>
    <mergeCell ref="E4:F4"/>
    <mergeCell ref="I4:J4"/>
    <mergeCell ref="A6:D6"/>
    <mergeCell ref="E6:F6"/>
    <mergeCell ref="I6:J6"/>
    <mergeCell ref="A1:J1"/>
    <mergeCell ref="A2:J2"/>
    <mergeCell ref="A3:D3"/>
    <mergeCell ref="E3:F3"/>
    <mergeCell ref="G3:H3"/>
    <mergeCell ref="I3:J3"/>
    <mergeCell ref="A9:D9"/>
    <mergeCell ref="E9:F9"/>
    <mergeCell ref="I9:J9"/>
    <mergeCell ref="A10:D10"/>
    <mergeCell ref="E10:F10"/>
    <mergeCell ref="I10:J10"/>
    <mergeCell ref="A7:D7"/>
    <mergeCell ref="E7:F7"/>
    <mergeCell ref="I7:J7"/>
    <mergeCell ref="A8:D8"/>
    <mergeCell ref="E8:F8"/>
    <mergeCell ref="I8:J8"/>
    <mergeCell ref="A11:D11"/>
    <mergeCell ref="E11:F11"/>
    <mergeCell ref="H11:H12"/>
    <mergeCell ref="I11:J11"/>
    <mergeCell ref="A12:D12"/>
    <mergeCell ref="E12:F12"/>
    <mergeCell ref="I12:J12"/>
    <mergeCell ref="H14:H15"/>
    <mergeCell ref="A22:E22"/>
    <mergeCell ref="F22:J22"/>
    <mergeCell ref="A23:B23"/>
    <mergeCell ref="A24:B24"/>
    <mergeCell ref="A30:B30"/>
    <mergeCell ref="A27:B27"/>
    <mergeCell ref="A14:B15"/>
    <mergeCell ref="C14:D14"/>
    <mergeCell ref="F14:F15"/>
    <mergeCell ref="A26:B26"/>
    <mergeCell ref="C35:E35"/>
    <mergeCell ref="F35:H35"/>
    <mergeCell ref="A31:B31"/>
    <mergeCell ref="A5:D5"/>
    <mergeCell ref="E5:F5"/>
    <mergeCell ref="G5:J5"/>
    <mergeCell ref="A25:B25"/>
    <mergeCell ref="G31:I31"/>
    <mergeCell ref="C33:E33"/>
    <mergeCell ref="F33:H33"/>
    <mergeCell ref="C34:E34"/>
    <mergeCell ref="F34:H34"/>
    <mergeCell ref="I14:J14"/>
    <mergeCell ref="C19:D19"/>
    <mergeCell ref="A28:B28"/>
    <mergeCell ref="A29:B29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0" t="s">
        <v>241</v>
      </c>
      <c r="B1" s="790"/>
      <c r="C1" s="790"/>
      <c r="D1" s="790"/>
      <c r="E1" s="790"/>
      <c r="F1" s="790"/>
      <c r="G1" s="344"/>
      <c r="H1" s="315"/>
      <c r="I1" s="315"/>
      <c r="J1" s="315"/>
      <c r="K1" s="315"/>
    </row>
    <row r="2" spans="1:14" s="365" customFormat="1" ht="45" customHeight="1" x14ac:dyDescent="0.25">
      <c r="A2" s="791" t="s">
        <v>196</v>
      </c>
      <c r="B2" s="792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93" t="s">
        <v>34</v>
      </c>
      <c r="B4" s="794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93" t="s">
        <v>35</v>
      </c>
      <c r="B5" s="794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93" t="s">
        <v>36</v>
      </c>
      <c r="B6" s="794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8" t="s">
        <v>37</v>
      </c>
      <c r="B7" s="78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93" t="s">
        <v>210</v>
      </c>
      <c r="B9" s="794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93" t="s">
        <v>211</v>
      </c>
      <c r="B10" s="794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93" t="s">
        <v>212</v>
      </c>
      <c r="B11" s="794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97" t="s">
        <v>191</v>
      </c>
      <c r="B15" s="79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97" t="s">
        <v>192</v>
      </c>
      <c r="B16" s="79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97" t="s">
        <v>193</v>
      </c>
      <c r="B17" s="79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99" t="s">
        <v>8</v>
      </c>
      <c r="B18" s="80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93" t="s">
        <v>52</v>
      </c>
      <c r="B24" s="79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801"/>
      <c r="B26" s="80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801" t="s">
        <v>8</v>
      </c>
      <c r="B27" s="80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803" t="s">
        <v>58</v>
      </c>
      <c r="B41" s="80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95" t="s">
        <v>59</v>
      </c>
      <c r="B42" s="796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95" t="s">
        <v>60</v>
      </c>
      <c r="B44" s="796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805" t="s">
        <v>24</v>
      </c>
      <c r="B45" s="80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805" t="s">
        <v>26</v>
      </c>
      <c r="B46" s="80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807" t="s">
        <v>27</v>
      </c>
      <c r="B47" s="80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809"/>
      <c r="B48" s="809"/>
      <c r="C48" s="809"/>
      <c r="D48" s="809"/>
      <c r="E48" s="809"/>
      <c r="F48" s="809"/>
      <c r="G48" s="809"/>
      <c r="H48" s="809"/>
      <c r="I48" s="809"/>
      <c r="J48" s="809"/>
      <c r="K48" s="809"/>
      <c r="L48" s="80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0" t="s">
        <v>209</v>
      </c>
      <c r="B1" s="790"/>
      <c r="C1" s="790"/>
      <c r="D1" s="790"/>
      <c r="E1" s="790"/>
      <c r="F1" s="790"/>
      <c r="G1" s="344"/>
      <c r="H1" s="315"/>
      <c r="I1" s="315"/>
      <c r="J1" s="315"/>
      <c r="K1" s="315"/>
    </row>
    <row r="2" spans="1:15" s="365" customFormat="1" ht="41.25" customHeight="1" x14ac:dyDescent="0.25">
      <c r="A2" s="813" t="s">
        <v>28</v>
      </c>
      <c r="B2" s="813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94" t="s">
        <v>34</v>
      </c>
      <c r="B4" s="794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94" t="s">
        <v>35</v>
      </c>
      <c r="B5" s="794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94" t="s">
        <v>36</v>
      </c>
      <c r="B6" s="794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9" t="s">
        <v>37</v>
      </c>
      <c r="B7" s="78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811" t="s">
        <v>213</v>
      </c>
      <c r="B9" s="812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811" t="s">
        <v>214</v>
      </c>
      <c r="B10" s="812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811" t="s">
        <v>215</v>
      </c>
      <c r="B11" s="812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811" t="s">
        <v>216</v>
      </c>
      <c r="B12" s="812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811" t="s">
        <v>220</v>
      </c>
      <c r="B13" s="812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811" t="s">
        <v>221</v>
      </c>
      <c r="B14" s="812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811" t="s">
        <v>217</v>
      </c>
      <c r="B15" s="812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811" t="s">
        <v>218</v>
      </c>
      <c r="B16" s="812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811" t="s">
        <v>219</v>
      </c>
      <c r="B17" s="812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802" t="s">
        <v>8</v>
      </c>
      <c r="B18" s="80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94" t="s">
        <v>52</v>
      </c>
      <c r="B24" s="79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802"/>
      <c r="B26" s="80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802" t="s">
        <v>8</v>
      </c>
      <c r="B27" s="80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810" t="s">
        <v>58</v>
      </c>
      <c r="B43" s="810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810" t="s">
        <v>59</v>
      </c>
      <c r="B44" s="810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810" t="s">
        <v>60</v>
      </c>
      <c r="B46" s="810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806" t="s">
        <v>24</v>
      </c>
      <c r="B47" s="80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806" t="s">
        <v>26</v>
      </c>
      <c r="B48" s="80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806" t="s">
        <v>27</v>
      </c>
      <c r="B49" s="80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09"/>
      <c r="L50" s="809"/>
      <c r="M50" s="80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15" t="s">
        <v>205</v>
      </c>
      <c r="B1" s="815"/>
      <c r="C1" s="815"/>
      <c r="D1" s="815"/>
      <c r="E1" s="815"/>
      <c r="F1" s="815"/>
      <c r="G1" s="555"/>
      <c r="H1" s="555"/>
    </row>
    <row r="2" spans="1:13" s="196" customFormat="1" ht="60" customHeight="1" x14ac:dyDescent="0.25">
      <c r="A2" s="816" t="s">
        <v>196</v>
      </c>
      <c r="B2" s="817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94" t="s">
        <v>34</v>
      </c>
      <c r="B4" s="794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94" t="s">
        <v>35</v>
      </c>
      <c r="B5" s="794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94" t="s">
        <v>36</v>
      </c>
      <c r="B6" s="794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9" t="s">
        <v>37</v>
      </c>
      <c r="B7" s="78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94"/>
      <c r="B11" s="794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94"/>
      <c r="B12" s="794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802" t="s">
        <v>8</v>
      </c>
      <c r="B14" s="80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94" t="s">
        <v>52</v>
      </c>
      <c r="B20" s="79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802"/>
      <c r="B22" s="80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802" t="s">
        <v>8</v>
      </c>
      <c r="B23" s="80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14" t="s">
        <v>58</v>
      </c>
      <c r="B39" s="814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810" t="s">
        <v>59</v>
      </c>
      <c r="B40" s="810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810" t="s">
        <v>60</v>
      </c>
      <c r="B42" s="810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806" t="s">
        <v>24</v>
      </c>
      <c r="B43" s="80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806" t="s">
        <v>26</v>
      </c>
      <c r="B44" s="80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806" t="s">
        <v>27</v>
      </c>
      <c r="B45" s="80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18" t="s">
        <v>204</v>
      </c>
      <c r="B1" s="818"/>
      <c r="C1" s="818"/>
      <c r="D1" s="818"/>
      <c r="E1" s="818"/>
      <c r="F1" s="818"/>
      <c r="G1" s="390"/>
      <c r="H1" s="390"/>
    </row>
    <row r="2" spans="1:16" s="196" customFormat="1" ht="51" customHeight="1" x14ac:dyDescent="0.25">
      <c r="A2" s="819" t="s">
        <v>196</v>
      </c>
      <c r="B2" s="820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93" t="s">
        <v>34</v>
      </c>
      <c r="B4" s="794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93" t="s">
        <v>35</v>
      </c>
      <c r="B5" s="794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93" t="s">
        <v>36</v>
      </c>
      <c r="B6" s="794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8" t="s">
        <v>37</v>
      </c>
      <c r="B7" s="78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93"/>
      <c r="B11" s="794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93"/>
      <c r="B12" s="794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801" t="s">
        <v>8</v>
      </c>
      <c r="B14" s="80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93" t="s">
        <v>52</v>
      </c>
      <c r="B20" s="79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801"/>
      <c r="B22" s="80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801" t="s">
        <v>8</v>
      </c>
      <c r="B23" s="80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21" t="s">
        <v>58</v>
      </c>
      <c r="B39" s="814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22" t="s">
        <v>59</v>
      </c>
      <c r="B40" s="810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22" t="s">
        <v>60</v>
      </c>
      <c r="B42" s="810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805" t="s">
        <v>24</v>
      </c>
      <c r="B43" s="80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805" t="s">
        <v>26</v>
      </c>
      <c r="B44" s="80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807" t="s">
        <v>27</v>
      </c>
      <c r="B45" s="80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6" t="s">
        <v>180</v>
      </c>
      <c r="B1" s="706"/>
      <c r="C1" s="706"/>
      <c r="D1" s="706"/>
      <c r="E1" s="706"/>
      <c r="F1" s="706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24" t="s">
        <v>28</v>
      </c>
      <c r="B2" s="82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94" t="s">
        <v>34</v>
      </c>
      <c r="B4" s="79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94" t="s">
        <v>35</v>
      </c>
      <c r="B5" s="79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94" t="s">
        <v>36</v>
      </c>
      <c r="B6" s="79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23" t="s">
        <v>37</v>
      </c>
      <c r="B7" s="82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26" t="s">
        <v>181</v>
      </c>
      <c r="B9" s="827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26" t="s">
        <v>182</v>
      </c>
      <c r="B10" s="827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26" t="s">
        <v>183</v>
      </c>
      <c r="B11" s="827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26" t="s">
        <v>184</v>
      </c>
      <c r="B12" s="827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26" t="s">
        <v>185</v>
      </c>
      <c r="B13" s="827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26" t="s">
        <v>186</v>
      </c>
      <c r="B14" s="827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26" t="s">
        <v>187</v>
      </c>
      <c r="B15" s="827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26" t="s">
        <v>188</v>
      </c>
      <c r="B16" s="827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26" t="s">
        <v>189</v>
      </c>
      <c r="B17" s="827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26" t="s">
        <v>190</v>
      </c>
      <c r="B18" s="827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28" t="s">
        <v>8</v>
      </c>
      <c r="B19" s="828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23" t="s">
        <v>52</v>
      </c>
      <c r="B25" s="82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802"/>
      <c r="B27" s="80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28" t="s">
        <v>8</v>
      </c>
      <c r="B28" s="82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14" t="s">
        <v>58</v>
      </c>
      <c r="B44" s="814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810" t="s">
        <v>59</v>
      </c>
      <c r="B45" s="810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810" t="s">
        <v>60</v>
      </c>
      <c r="B47" s="810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25" t="s">
        <v>24</v>
      </c>
      <c r="B48" s="82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25" t="s">
        <v>26</v>
      </c>
      <c r="B49" s="82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25" t="s">
        <v>27</v>
      </c>
      <c r="B50" s="82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6" t="s">
        <v>180</v>
      </c>
      <c r="B1" s="706"/>
      <c r="C1" s="706"/>
      <c r="D1" s="706"/>
      <c r="E1" s="706"/>
      <c r="F1" s="706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24" t="s">
        <v>28</v>
      </c>
      <c r="B2" s="82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94" t="s">
        <v>34</v>
      </c>
      <c r="B4" s="79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94" t="s">
        <v>35</v>
      </c>
      <c r="B5" s="79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94" t="s">
        <v>36</v>
      </c>
      <c r="B6" s="79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23" t="s">
        <v>37</v>
      </c>
      <c r="B7" s="82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26" t="s">
        <v>181</v>
      </c>
      <c r="B9" s="827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26" t="s">
        <v>182</v>
      </c>
      <c r="B10" s="827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26" t="s">
        <v>183</v>
      </c>
      <c r="B11" s="827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26" t="s">
        <v>184</v>
      </c>
      <c r="B12" s="827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26" t="s">
        <v>185</v>
      </c>
      <c r="B13" s="827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26" t="s">
        <v>186</v>
      </c>
      <c r="B14" s="827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26" t="s">
        <v>187</v>
      </c>
      <c r="B15" s="827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26" t="s">
        <v>188</v>
      </c>
      <c r="B16" s="827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26" t="s">
        <v>189</v>
      </c>
      <c r="B17" s="827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26" t="s">
        <v>190</v>
      </c>
      <c r="B18" s="827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28" t="s">
        <v>8</v>
      </c>
      <c r="B19" s="828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23" t="s">
        <v>52</v>
      </c>
      <c r="B25" s="82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802"/>
      <c r="B27" s="80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28" t="s">
        <v>8</v>
      </c>
      <c r="B28" s="82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14" t="s">
        <v>58</v>
      </c>
      <c r="B44" s="814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810" t="s">
        <v>59</v>
      </c>
      <c r="B45" s="810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810" t="s">
        <v>60</v>
      </c>
      <c r="B47" s="810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25" t="s">
        <v>24</v>
      </c>
      <c r="B48" s="82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25" t="s">
        <v>26</v>
      </c>
      <c r="B49" s="82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25" t="s">
        <v>27</v>
      </c>
      <c r="B50" s="82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30" t="s">
        <v>206</v>
      </c>
      <c r="B1" s="830"/>
      <c r="C1" s="830"/>
      <c r="D1" s="830"/>
      <c r="E1" s="830"/>
      <c r="F1" s="830"/>
      <c r="G1" s="410"/>
      <c r="H1" s="410"/>
      <c r="I1" s="410"/>
      <c r="J1" s="410"/>
    </row>
    <row r="2" spans="1:13" s="414" customFormat="1" ht="75" customHeight="1" x14ac:dyDescent="0.25">
      <c r="A2" s="831" t="s">
        <v>28</v>
      </c>
      <c r="B2" s="83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29" t="s">
        <v>34</v>
      </c>
      <c r="B4" s="829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29" t="s">
        <v>35</v>
      </c>
      <c r="B5" s="829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29" t="s">
        <v>36</v>
      </c>
      <c r="B6" s="829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29" t="s">
        <v>37</v>
      </c>
      <c r="B7" s="82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29">
        <v>7</v>
      </c>
      <c r="B15" s="829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29">
        <v>8</v>
      </c>
      <c r="B16" s="829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29">
        <v>9</v>
      </c>
      <c r="B17" s="829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33" t="s">
        <v>8</v>
      </c>
      <c r="B18" s="83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29" t="s">
        <v>52</v>
      </c>
      <c r="B24" s="829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33"/>
      <c r="B26" s="83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33" t="s">
        <v>8</v>
      </c>
      <c r="B27" s="83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34" t="s">
        <v>58</v>
      </c>
      <c r="B43" s="834"/>
      <c r="C43" s="436"/>
      <c r="D43" s="436"/>
      <c r="E43" s="456">
        <f>F18+E34</f>
        <v>200024.15987088002</v>
      </c>
    </row>
    <row r="44" spans="1:13" hidden="1" x14ac:dyDescent="0.2">
      <c r="A44" s="832" t="s">
        <v>59</v>
      </c>
      <c r="B44" s="832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32" t="s">
        <v>60</v>
      </c>
      <c r="B46" s="832"/>
      <c r="C46" s="443"/>
      <c r="D46" s="443"/>
      <c r="E46" s="457">
        <f>E44/(1-B40)</f>
        <v>218964.59755980299</v>
      </c>
    </row>
    <row r="47" spans="1:13" s="459" customFormat="1" x14ac:dyDescent="0.2">
      <c r="A47" s="835" t="s">
        <v>24</v>
      </c>
      <c r="B47" s="83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35" t="s">
        <v>26</v>
      </c>
      <c r="B48" s="83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35" t="s">
        <v>27</v>
      </c>
      <c r="B49" s="83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36"/>
      <c r="B50" s="836"/>
      <c r="C50" s="836"/>
      <c r="D50" s="836"/>
      <c r="E50" s="836"/>
      <c r="F50" s="836"/>
      <c r="G50" s="836"/>
      <c r="H50" s="836"/>
      <c r="I50" s="836"/>
      <c r="J50" s="836"/>
      <c r="K50" s="836"/>
      <c r="L50" s="83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18" t="s">
        <v>206</v>
      </c>
      <c r="B1" s="818"/>
      <c r="C1" s="818"/>
      <c r="D1" s="818"/>
      <c r="E1" s="818"/>
      <c r="F1" s="818"/>
      <c r="G1" s="390"/>
      <c r="H1" s="390"/>
      <c r="I1" s="390"/>
      <c r="J1" s="390"/>
    </row>
    <row r="2" spans="1:14" s="196" customFormat="1" ht="75" customHeight="1" x14ac:dyDescent="0.25">
      <c r="A2" s="817" t="s">
        <v>28</v>
      </c>
      <c r="B2" s="817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94" t="s">
        <v>34</v>
      </c>
      <c r="B4" s="794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94" t="s">
        <v>35</v>
      </c>
      <c r="B5" s="794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94" t="s">
        <v>36</v>
      </c>
      <c r="B6" s="794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9" t="s">
        <v>37</v>
      </c>
      <c r="B7" s="78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94">
        <v>7</v>
      </c>
      <c r="B15" s="794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94">
        <v>8</v>
      </c>
      <c r="B16" s="794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94">
        <v>9</v>
      </c>
      <c r="B17" s="794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802" t="s">
        <v>8</v>
      </c>
      <c r="B18" s="80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94" t="s">
        <v>52</v>
      </c>
      <c r="B24" s="794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802"/>
      <c r="B26" s="80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802" t="s">
        <v>8</v>
      </c>
      <c r="B27" s="80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14" t="s">
        <v>58</v>
      </c>
      <c r="B43" s="814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810" t="s">
        <v>59</v>
      </c>
      <c r="B44" s="810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810" t="s">
        <v>60</v>
      </c>
      <c r="B46" s="810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806" t="s">
        <v>24</v>
      </c>
      <c r="B47" s="80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806" t="s">
        <v>26</v>
      </c>
      <c r="B48" s="80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806" t="s">
        <v>27</v>
      </c>
      <c r="B49" s="80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37"/>
      <c r="B50" s="837"/>
      <c r="C50" s="837"/>
      <c r="D50" s="837"/>
      <c r="E50" s="837"/>
      <c r="F50" s="837"/>
      <c r="G50" s="837"/>
      <c r="H50" s="837"/>
      <c r="I50" s="837"/>
      <c r="J50" s="837"/>
      <c r="K50" s="837"/>
      <c r="L50" s="83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18" t="s">
        <v>208</v>
      </c>
      <c r="B1" s="818"/>
      <c r="C1" s="818"/>
      <c r="D1" s="818"/>
      <c r="E1" s="818"/>
      <c r="F1" s="818"/>
      <c r="G1" s="390"/>
      <c r="H1" s="390"/>
      <c r="I1" s="390"/>
      <c r="J1" s="390"/>
    </row>
    <row r="2" spans="1:15" s="196" customFormat="1" ht="74.25" customHeight="1" x14ac:dyDescent="0.25">
      <c r="A2" s="838" t="s">
        <v>28</v>
      </c>
      <c r="B2" s="820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93" t="s">
        <v>34</v>
      </c>
      <c r="B4" s="794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93" t="s">
        <v>35</v>
      </c>
      <c r="B5" s="794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93" t="s">
        <v>36</v>
      </c>
      <c r="B6" s="794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8" t="s">
        <v>37</v>
      </c>
      <c r="B7" s="789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99" t="s">
        <v>8</v>
      </c>
      <c r="B20" s="80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93" t="s">
        <v>52</v>
      </c>
      <c r="B26" s="794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801"/>
      <c r="B28" s="80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801" t="s">
        <v>8</v>
      </c>
      <c r="B29" s="80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21" t="s">
        <v>58</v>
      </c>
      <c r="B45" s="814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22" t="s">
        <v>59</v>
      </c>
      <c r="B46" s="810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22" t="s">
        <v>60</v>
      </c>
      <c r="B48" s="810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805" t="s">
        <v>24</v>
      </c>
      <c r="B49" s="80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805" t="s">
        <v>26</v>
      </c>
      <c r="B50" s="80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807" t="s">
        <v>27</v>
      </c>
      <c r="B51" s="80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37"/>
      <c r="B52" s="837"/>
      <c r="C52" s="837"/>
      <c r="D52" s="837"/>
      <c r="E52" s="837"/>
      <c r="F52" s="837"/>
      <c r="G52" s="837"/>
      <c r="H52" s="837"/>
      <c r="I52" s="837"/>
      <c r="J52" s="837"/>
      <c r="K52" s="837"/>
      <c r="L52" s="83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39" t="s">
        <v>207</v>
      </c>
      <c r="B1" s="839"/>
      <c r="C1" s="839"/>
      <c r="D1" s="839"/>
      <c r="E1" s="839"/>
      <c r="F1" s="839"/>
      <c r="G1" s="475"/>
      <c r="H1" s="475"/>
      <c r="I1" s="475"/>
      <c r="J1" s="475"/>
    </row>
    <row r="2" spans="1:17" s="471" customFormat="1" ht="62.25" customHeight="1" x14ac:dyDescent="0.25">
      <c r="A2" s="831" t="s">
        <v>28</v>
      </c>
      <c r="B2" s="83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29" t="s">
        <v>34</v>
      </c>
      <c r="B4" s="829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29" t="s">
        <v>35</v>
      </c>
      <c r="B5" s="829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29" t="s">
        <v>36</v>
      </c>
      <c r="B6" s="829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29" t="s">
        <v>37</v>
      </c>
      <c r="B7" s="82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41" t="s">
        <v>240</v>
      </c>
      <c r="B16" s="841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41" t="s">
        <v>243</v>
      </c>
      <c r="B18" s="841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33" t="s">
        <v>8</v>
      </c>
      <c r="B20" s="83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29" t="s">
        <v>52</v>
      </c>
      <c r="B26" s="829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33"/>
      <c r="B28" s="833"/>
      <c r="G28" s="415"/>
      <c r="H28" s="415"/>
      <c r="I28" s="415"/>
      <c r="J28" s="415"/>
    </row>
    <row r="29" spans="1:17" hidden="1" x14ac:dyDescent="0.2">
      <c r="A29" s="833" t="s">
        <v>8</v>
      </c>
      <c r="B29" s="83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32" t="s">
        <v>58</v>
      </c>
      <c r="B45" s="832"/>
      <c r="E45" s="457">
        <f>F20+E36</f>
        <v>300357.34586937481</v>
      </c>
    </row>
    <row r="46" spans="1:19" hidden="1" x14ac:dyDescent="0.2">
      <c r="A46" s="832" t="s">
        <v>59</v>
      </c>
      <c r="B46" s="832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32" t="s">
        <v>60</v>
      </c>
      <c r="B48" s="832"/>
      <c r="E48" s="457">
        <f>E46/(1-B42)</f>
        <v>328797.79097154021</v>
      </c>
    </row>
    <row r="49" spans="1:13" s="485" customFormat="1" ht="8.1" customHeight="1" x14ac:dyDescent="0.2">
      <c r="A49" s="835" t="s">
        <v>24</v>
      </c>
      <c r="B49" s="83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35" t="s">
        <v>26</v>
      </c>
      <c r="B50" s="83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35" t="s">
        <v>27</v>
      </c>
      <c r="B51" s="83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40"/>
      <c r="B52" s="840"/>
      <c r="C52" s="840"/>
      <c r="D52" s="840"/>
      <c r="E52" s="840"/>
      <c r="F52" s="840"/>
      <c r="G52" s="840"/>
      <c r="H52" s="840"/>
      <c r="I52" s="840"/>
      <c r="J52" s="840"/>
      <c r="K52" s="840"/>
      <c r="L52" s="840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53" t="s">
        <v>165</v>
      </c>
      <c r="B1" s="853"/>
      <c r="C1" s="853"/>
      <c r="D1" s="853"/>
      <c r="E1" s="853"/>
      <c r="F1" s="853"/>
    </row>
    <row r="2" spans="1:11" s="248" customFormat="1" ht="22.5" customHeight="1" x14ac:dyDescent="0.25">
      <c r="A2" s="850" t="s">
        <v>28</v>
      </c>
      <c r="B2" s="85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45" t="s">
        <v>164</v>
      </c>
      <c r="B3" s="846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50" t="s">
        <v>166</v>
      </c>
      <c r="B4" s="85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51" t="s">
        <v>169</v>
      </c>
      <c r="B5" s="852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45"/>
      <c r="B8" s="84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45" t="s">
        <v>8</v>
      </c>
      <c r="B9" s="846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54"/>
      <c r="B22" s="84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7" t="s">
        <v>58</v>
      </c>
      <c r="B25" s="84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48" t="s">
        <v>22</v>
      </c>
      <c r="B26" s="84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9" t="s">
        <v>60</v>
      </c>
      <c r="B27" s="84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42" t="s">
        <v>24</v>
      </c>
      <c r="B28" s="84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42" t="s">
        <v>26</v>
      </c>
      <c r="B29" s="842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43" t="s">
        <v>157</v>
      </c>
      <c r="B30" s="844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53" t="s">
        <v>173</v>
      </c>
      <c r="B1" s="853"/>
      <c r="C1" s="853"/>
      <c r="D1" s="853"/>
      <c r="E1" s="853"/>
      <c r="F1" s="853"/>
    </row>
    <row r="2" spans="1:13" s="248" customFormat="1" ht="22.5" customHeight="1" x14ac:dyDescent="0.25">
      <c r="A2" s="850" t="s">
        <v>28</v>
      </c>
      <c r="B2" s="85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45" t="s">
        <v>164</v>
      </c>
      <c r="B3" s="846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50" t="s">
        <v>166</v>
      </c>
      <c r="B4" s="85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55" t="s">
        <v>174</v>
      </c>
      <c r="B5" s="856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45"/>
      <c r="B8" s="846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45" t="s">
        <v>8</v>
      </c>
      <c r="B9" s="846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58" t="s">
        <v>178</v>
      </c>
      <c r="I15" s="857" t="s">
        <v>177</v>
      </c>
      <c r="J15" s="857"/>
    </row>
    <row r="16" spans="1:13" ht="9" customHeight="1" x14ac:dyDescent="0.25">
      <c r="A16" s="264"/>
      <c r="B16" s="258"/>
      <c r="C16" s="257"/>
      <c r="D16" s="257"/>
      <c r="E16" s="244"/>
      <c r="F16" s="244"/>
      <c r="H16" s="858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54"/>
      <c r="B22" s="84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7" t="s">
        <v>58</v>
      </c>
      <c r="B25" s="84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48" t="s">
        <v>22</v>
      </c>
      <c r="B26" s="84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9" t="s">
        <v>60</v>
      </c>
      <c r="B27" s="84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42" t="s">
        <v>24</v>
      </c>
      <c r="B28" s="84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42" t="s">
        <v>26</v>
      </c>
      <c r="B29" s="842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43" t="s">
        <v>157</v>
      </c>
      <c r="B30" s="844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53" t="s">
        <v>173</v>
      </c>
      <c r="B1" s="853"/>
      <c r="C1" s="853"/>
      <c r="D1" s="853"/>
      <c r="E1" s="853"/>
      <c r="F1" s="853"/>
    </row>
    <row r="2" spans="1:13" s="248" customFormat="1" ht="22.5" customHeight="1" x14ac:dyDescent="0.25">
      <c r="A2" s="862" t="s">
        <v>28</v>
      </c>
      <c r="B2" s="86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45" t="s">
        <v>164</v>
      </c>
      <c r="B3" s="846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62" t="s">
        <v>166</v>
      </c>
      <c r="B4" s="86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55" t="s">
        <v>174</v>
      </c>
      <c r="B5" s="856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45"/>
      <c r="B8" s="84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45" t="s">
        <v>8</v>
      </c>
      <c r="B9" s="846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54"/>
      <c r="B22" s="84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7" t="s">
        <v>58</v>
      </c>
      <c r="B25" s="859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60" t="s">
        <v>22</v>
      </c>
      <c r="B26" s="861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45" t="s">
        <v>60</v>
      </c>
      <c r="B27" s="846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43" t="s">
        <v>24</v>
      </c>
      <c r="B28" s="84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43" t="s">
        <v>26</v>
      </c>
      <c r="B29" s="844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43" t="s">
        <v>157</v>
      </c>
      <c r="B30" s="844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2024-05-24T17:48:42Z</dcterms:modified>
  <dc:language>pt-BR</dc:language>
</cp:coreProperties>
</file>